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888\"/>
    </mc:Choice>
  </mc:AlternateContent>
  <xr:revisionPtr revIDLastSave="0" documentId="13_ncr:1_{B92A5347-2D12-438F-95EB-CC99924CB14B}" xr6:coauthVersionLast="47" xr6:coauthVersionMax="47" xr10:uidLastSave="{00000000-0000-0000-0000-000000000000}"/>
  <bookViews>
    <workbookView xWindow="-120" yWindow="-120" windowWidth="29040" windowHeight="18240" tabRatio="500" xr2:uid="{00000000-000D-0000-FFFF-FFFF00000000}"/>
  </bookViews>
  <sheets>
    <sheet name="příloha 6a - zš bronzová" sheetId="1" r:id="rId1"/>
  </sheets>
  <definedNames>
    <definedName name="_xlnm.Print_Area" localSheetId="0">'příloha 6a - zš bronzová'!$A$1:$P$114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3" i="1" l="1"/>
  <c r="I42" i="1"/>
  <c r="I41" i="1"/>
  <c r="O84" i="1"/>
  <c r="O83" i="1"/>
  <c r="O82" i="1"/>
  <c r="O81" i="1"/>
  <c r="O80" i="1"/>
  <c r="O79" i="1"/>
  <c r="O78" i="1"/>
  <c r="O77" i="1"/>
  <c r="O76" i="1"/>
  <c r="O75" i="1"/>
  <c r="H6" i="1"/>
  <c r="H84" i="1"/>
  <c r="H83" i="1"/>
  <c r="H82" i="1"/>
  <c r="H81" i="1"/>
  <c r="H80" i="1"/>
  <c r="H79" i="1"/>
  <c r="H78" i="1"/>
  <c r="H77" i="1"/>
  <c r="H76" i="1"/>
  <c r="H75" i="1"/>
  <c r="I84" i="1"/>
  <c r="I83" i="1"/>
  <c r="I82" i="1"/>
  <c r="J82" i="1" s="1"/>
  <c r="L82" i="1" s="1"/>
  <c r="M82" i="1" s="1"/>
  <c r="I81" i="1"/>
  <c r="I80" i="1"/>
  <c r="I79" i="1"/>
  <c r="I78" i="1"/>
  <c r="J78" i="1" s="1"/>
  <c r="L78" i="1" s="1"/>
  <c r="M78" i="1" s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D85" i="1"/>
  <c r="F85" i="1"/>
  <c r="H85" i="1" s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85" i="1"/>
  <c r="J79" i="1" l="1"/>
  <c r="L79" i="1" s="1"/>
  <c r="M79" i="1" s="1"/>
  <c r="J75" i="1"/>
  <c r="L75" i="1" s="1"/>
  <c r="M75" i="1" s="1"/>
  <c r="J83" i="1"/>
  <c r="L83" i="1" s="1"/>
  <c r="M83" i="1" s="1"/>
  <c r="J77" i="1"/>
  <c r="L77" i="1" s="1"/>
  <c r="M77" i="1" s="1"/>
  <c r="J81" i="1"/>
  <c r="L81" i="1" s="1"/>
  <c r="M81" i="1" s="1"/>
  <c r="J10" i="1"/>
  <c r="L10" i="1" s="1"/>
  <c r="M10" i="1" s="1"/>
  <c r="J22" i="1"/>
  <c r="L22" i="1" s="1"/>
  <c r="M22" i="1" s="1"/>
  <c r="J34" i="1"/>
  <c r="L34" i="1" s="1"/>
  <c r="M34" i="1" s="1"/>
  <c r="J46" i="1"/>
  <c r="L46" i="1" s="1"/>
  <c r="M46" i="1" s="1"/>
  <c r="J58" i="1"/>
  <c r="L58" i="1" s="1"/>
  <c r="M58" i="1" s="1"/>
  <c r="J70" i="1"/>
  <c r="L70" i="1" s="1"/>
  <c r="M70" i="1" s="1"/>
  <c r="J74" i="1"/>
  <c r="J7" i="1"/>
  <c r="L7" i="1" s="1"/>
  <c r="M7" i="1" s="1"/>
  <c r="J11" i="1"/>
  <c r="L11" i="1" s="1"/>
  <c r="M11" i="1" s="1"/>
  <c r="J15" i="1"/>
  <c r="L15" i="1" s="1"/>
  <c r="M15" i="1" s="1"/>
  <c r="J19" i="1"/>
  <c r="L19" i="1" s="1"/>
  <c r="M19" i="1" s="1"/>
  <c r="J23" i="1"/>
  <c r="L23" i="1" s="1"/>
  <c r="M23" i="1" s="1"/>
  <c r="J27" i="1"/>
  <c r="J31" i="1"/>
  <c r="L31" i="1" s="1"/>
  <c r="M31" i="1" s="1"/>
  <c r="J35" i="1"/>
  <c r="L35" i="1" s="1"/>
  <c r="M35" i="1" s="1"/>
  <c r="J39" i="1"/>
  <c r="L39" i="1" s="1"/>
  <c r="M39" i="1" s="1"/>
  <c r="J43" i="1"/>
  <c r="L43" i="1" s="1"/>
  <c r="M43" i="1" s="1"/>
  <c r="J47" i="1"/>
  <c r="L47" i="1" s="1"/>
  <c r="M47" i="1" s="1"/>
  <c r="J51" i="1"/>
  <c r="L51" i="1" s="1"/>
  <c r="M51" i="1" s="1"/>
  <c r="J55" i="1"/>
  <c r="L55" i="1" s="1"/>
  <c r="M55" i="1" s="1"/>
  <c r="J59" i="1"/>
  <c r="L59" i="1" s="1"/>
  <c r="M59" i="1" s="1"/>
  <c r="J63" i="1"/>
  <c r="L63" i="1" s="1"/>
  <c r="M63" i="1" s="1"/>
  <c r="J67" i="1"/>
  <c r="L67" i="1" s="1"/>
  <c r="M67" i="1" s="1"/>
  <c r="J71" i="1"/>
  <c r="L71" i="1" s="1"/>
  <c r="M71" i="1" s="1"/>
  <c r="J18" i="1"/>
  <c r="L18" i="1" s="1"/>
  <c r="M18" i="1" s="1"/>
  <c r="J30" i="1"/>
  <c r="L30" i="1" s="1"/>
  <c r="M30" i="1" s="1"/>
  <c r="J42" i="1"/>
  <c r="L42" i="1" s="1"/>
  <c r="M42" i="1" s="1"/>
  <c r="J62" i="1"/>
  <c r="L62" i="1" s="1"/>
  <c r="M62" i="1" s="1"/>
  <c r="J8" i="1"/>
  <c r="L8" i="1" s="1"/>
  <c r="M8" i="1" s="1"/>
  <c r="J12" i="1"/>
  <c r="L12" i="1" s="1"/>
  <c r="M12" i="1" s="1"/>
  <c r="J16" i="1"/>
  <c r="L16" i="1" s="1"/>
  <c r="M16" i="1" s="1"/>
  <c r="J20" i="1"/>
  <c r="J24" i="1"/>
  <c r="L24" i="1" s="1"/>
  <c r="M24" i="1" s="1"/>
  <c r="J28" i="1"/>
  <c r="L28" i="1" s="1"/>
  <c r="M28" i="1" s="1"/>
  <c r="J32" i="1"/>
  <c r="L32" i="1" s="1"/>
  <c r="M32" i="1" s="1"/>
  <c r="J36" i="1"/>
  <c r="J40" i="1"/>
  <c r="L40" i="1" s="1"/>
  <c r="M40" i="1" s="1"/>
  <c r="J44" i="1"/>
  <c r="L44" i="1" s="1"/>
  <c r="M44" i="1" s="1"/>
  <c r="J48" i="1"/>
  <c r="J52" i="1"/>
  <c r="J56" i="1"/>
  <c r="L56" i="1" s="1"/>
  <c r="M56" i="1" s="1"/>
  <c r="J60" i="1"/>
  <c r="L60" i="1" s="1"/>
  <c r="M60" i="1" s="1"/>
  <c r="J64" i="1"/>
  <c r="L64" i="1" s="1"/>
  <c r="M64" i="1" s="1"/>
  <c r="J68" i="1"/>
  <c r="J72" i="1"/>
  <c r="J76" i="1"/>
  <c r="L76" i="1" s="1"/>
  <c r="M76" i="1" s="1"/>
  <c r="J80" i="1"/>
  <c r="L80" i="1" s="1"/>
  <c r="M80" i="1" s="1"/>
  <c r="J84" i="1"/>
  <c r="L84" i="1" s="1"/>
  <c r="M84" i="1" s="1"/>
  <c r="J14" i="1"/>
  <c r="L14" i="1" s="1"/>
  <c r="M14" i="1" s="1"/>
  <c r="J26" i="1"/>
  <c r="L26" i="1" s="1"/>
  <c r="M26" i="1" s="1"/>
  <c r="J38" i="1"/>
  <c r="L38" i="1" s="1"/>
  <c r="M38" i="1" s="1"/>
  <c r="J50" i="1"/>
  <c r="L50" i="1" s="1"/>
  <c r="M50" i="1" s="1"/>
  <c r="J54" i="1"/>
  <c r="L54" i="1" s="1"/>
  <c r="M54" i="1" s="1"/>
  <c r="J66" i="1"/>
  <c r="L66" i="1" s="1"/>
  <c r="M66" i="1" s="1"/>
  <c r="J9" i="1"/>
  <c r="L9" i="1" s="1"/>
  <c r="M9" i="1" s="1"/>
  <c r="J13" i="1"/>
  <c r="L13" i="1" s="1"/>
  <c r="M13" i="1" s="1"/>
  <c r="J17" i="1"/>
  <c r="L17" i="1" s="1"/>
  <c r="M17" i="1" s="1"/>
  <c r="J21" i="1"/>
  <c r="L21" i="1" s="1"/>
  <c r="M21" i="1" s="1"/>
  <c r="J25" i="1"/>
  <c r="L25" i="1" s="1"/>
  <c r="M25" i="1" s="1"/>
  <c r="J29" i="1"/>
  <c r="L29" i="1" s="1"/>
  <c r="M29" i="1" s="1"/>
  <c r="J33" i="1"/>
  <c r="L33" i="1" s="1"/>
  <c r="M33" i="1" s="1"/>
  <c r="J37" i="1"/>
  <c r="L37" i="1" s="1"/>
  <c r="M37" i="1" s="1"/>
  <c r="J41" i="1"/>
  <c r="L41" i="1" s="1"/>
  <c r="M41" i="1" s="1"/>
  <c r="J45" i="1"/>
  <c r="L45" i="1" s="1"/>
  <c r="M45" i="1" s="1"/>
  <c r="J49" i="1"/>
  <c r="L49" i="1" s="1"/>
  <c r="M49" i="1" s="1"/>
  <c r="J53" i="1"/>
  <c r="L53" i="1" s="1"/>
  <c r="M53" i="1" s="1"/>
  <c r="J57" i="1"/>
  <c r="L57" i="1" s="1"/>
  <c r="M57" i="1" s="1"/>
  <c r="J61" i="1"/>
  <c r="L61" i="1" s="1"/>
  <c r="M61" i="1" s="1"/>
  <c r="J65" i="1"/>
  <c r="L65" i="1" s="1"/>
  <c r="M65" i="1" s="1"/>
  <c r="J69" i="1"/>
  <c r="L69" i="1" s="1"/>
  <c r="M69" i="1" s="1"/>
  <c r="J73" i="1"/>
  <c r="L73" i="1" s="1"/>
  <c r="M73" i="1" s="1"/>
  <c r="J6" i="1"/>
  <c r="L6" i="1" s="1"/>
  <c r="L72" i="1"/>
  <c r="M72" i="1" s="1"/>
  <c r="L27" i="1"/>
  <c r="M27" i="1" s="1"/>
  <c r="O85" i="1"/>
  <c r="M101" i="1" s="1"/>
  <c r="M103" i="1" s="1"/>
  <c r="M104" i="1" s="1"/>
  <c r="L20" i="1"/>
  <c r="M20" i="1" s="1"/>
  <c r="L36" i="1"/>
  <c r="M36" i="1" s="1"/>
  <c r="L48" i="1"/>
  <c r="M48" i="1" s="1"/>
  <c r="L52" i="1"/>
  <c r="M52" i="1" s="1"/>
  <c r="L68" i="1"/>
  <c r="M68" i="1" s="1"/>
  <c r="L74" i="1"/>
  <c r="M74" i="1" s="1"/>
  <c r="I85" i="1"/>
  <c r="M6" i="1" l="1"/>
  <c r="L85" i="1"/>
  <c r="M105" i="1"/>
  <c r="J85" i="1"/>
  <c r="M85" i="1" l="1"/>
  <c r="M109" i="1"/>
  <c r="M110" i="1" l="1"/>
  <c r="M113" i="1"/>
  <c r="M114" i="1" s="1"/>
  <c r="M111" i="1"/>
  <c r="M112" i="1" s="1"/>
</calcChain>
</file>

<file path=xl/sharedStrings.xml><?xml version="1.0" encoding="utf-8"?>
<sst xmlns="http://schemas.openxmlformats.org/spreadsheetml/2006/main" count="132" uniqueCount="132">
  <si>
    <t>Zákazník:</t>
  </si>
  <si>
    <t>chodby</t>
  </si>
  <si>
    <t>učebny</t>
  </si>
  <si>
    <t>úspory:</t>
  </si>
  <si>
    <t>investice:</t>
  </si>
  <si>
    <t>sloupec 1</t>
  </si>
  <si>
    <t>sloupec 2</t>
  </si>
  <si>
    <t>sloupec 3</t>
  </si>
  <si>
    <t>sloupec 4</t>
  </si>
  <si>
    <t>sloupec 5</t>
  </si>
  <si>
    <t>sloupec 6</t>
  </si>
  <si>
    <t>sloupec 7</t>
  </si>
  <si>
    <t>sloupec 8</t>
  </si>
  <si>
    <t>sloupec 9</t>
  </si>
  <si>
    <t>sloupec 10</t>
  </si>
  <si>
    <t>sloupec 11</t>
  </si>
  <si>
    <t>Místnost</t>
  </si>
  <si>
    <t>typ svítidla</t>
  </si>
  <si>
    <t>celkový příkon LED (W)</t>
  </si>
  <si>
    <t>celkový stávající příkon (W)</t>
  </si>
  <si>
    <t>rozdíl LED a stávajího příkonu (W)</t>
  </si>
  <si>
    <t>počet odsvícených hod. /rok</t>
  </si>
  <si>
    <t>**roční úspora        (v Kč)</t>
  </si>
  <si>
    <t>*roční úspora (v kW)</t>
  </si>
  <si>
    <t>A105</t>
  </si>
  <si>
    <t>počet svítících světel</t>
  </si>
  <si>
    <t>počet stávajících kusů</t>
  </si>
  <si>
    <t>počet navržených LED světel</t>
  </si>
  <si>
    <t>A115</t>
  </si>
  <si>
    <t>celkem</t>
  </si>
  <si>
    <t>Celková cena bez DPH:</t>
  </si>
  <si>
    <t>Celková cena vč. DPH:</t>
  </si>
  <si>
    <t>příkon 1 ks LED svítidla</t>
  </si>
  <si>
    <t>sloupec 12</t>
  </si>
  <si>
    <t>* rozdíl LED a stávajícího příkonu (sloupec7) je vynásobený počtem odsvícených hodin za rok (sloupec8)</t>
  </si>
  <si>
    <t>** rozdíl LED a stávajícího příkonu (sloupec7) je vynásobený počtem odsvícených hodin za rok (sloupec8) a to celé je vynásobeno cenou za 1kW - 5,4Kč</t>
  </si>
  <si>
    <t>Cena za dodávku LED a elekromontážní práce</t>
  </si>
  <si>
    <t>DPH 21%</t>
  </si>
  <si>
    <t>celková cena LED bez DPH</t>
  </si>
  <si>
    <t>cena LED za ks bez DPH</t>
  </si>
  <si>
    <t>UCHAZEČ VYPLNÍ POUZE ŽLUTĚ OZNAČENÉ BUŇKY - TABULKA DÁLE JIŽ POČÍTÁ AUTOMATICKY</t>
  </si>
  <si>
    <t>měsíční úspora na el. v Kč vč. DPH</t>
  </si>
  <si>
    <t>roční úspora na el. v Kč vč. DPH</t>
  </si>
  <si>
    <t>úspora za 7let na el. v kW</t>
  </si>
  <si>
    <t>roční úspora na el. v kW:</t>
  </si>
  <si>
    <t>měsíční úspora el. v kW</t>
  </si>
  <si>
    <t>úspora za 7let na el. v Kč</t>
  </si>
  <si>
    <t>vestibul A 035</t>
  </si>
  <si>
    <t>vestibul A 036</t>
  </si>
  <si>
    <t>vestibul A 038</t>
  </si>
  <si>
    <t>vestibul A 039</t>
  </si>
  <si>
    <t>šatny A 040</t>
  </si>
  <si>
    <t>šatny A 041</t>
  </si>
  <si>
    <t>šatny A 042</t>
  </si>
  <si>
    <t>šatny A 043</t>
  </si>
  <si>
    <t>chodba B029</t>
  </si>
  <si>
    <t>chodba B031</t>
  </si>
  <si>
    <t>družina B 012</t>
  </si>
  <si>
    <t>B 014</t>
  </si>
  <si>
    <t>C 122</t>
  </si>
  <si>
    <t>C 126</t>
  </si>
  <si>
    <t>chodba C 145</t>
  </si>
  <si>
    <t>jídelna</t>
  </si>
  <si>
    <t>K14</t>
  </si>
  <si>
    <t>K15</t>
  </si>
  <si>
    <t>K16</t>
  </si>
  <si>
    <t>K17</t>
  </si>
  <si>
    <t>K18</t>
  </si>
  <si>
    <t>K19</t>
  </si>
  <si>
    <t>K20</t>
  </si>
  <si>
    <t>chodba D018</t>
  </si>
  <si>
    <t>kinosál D020</t>
  </si>
  <si>
    <t>D009</t>
  </si>
  <si>
    <t>D013</t>
  </si>
  <si>
    <t>D017</t>
  </si>
  <si>
    <t>A100</t>
  </si>
  <si>
    <t>A102 PC</t>
  </si>
  <si>
    <t>sborovna A103</t>
  </si>
  <si>
    <t>A105a</t>
  </si>
  <si>
    <t>A105b</t>
  </si>
  <si>
    <t>A113</t>
  </si>
  <si>
    <t>A111</t>
  </si>
  <si>
    <t>A107</t>
  </si>
  <si>
    <t>B109</t>
  </si>
  <si>
    <t>B123</t>
  </si>
  <si>
    <t>B125</t>
  </si>
  <si>
    <t>B127</t>
  </si>
  <si>
    <t>B129</t>
  </si>
  <si>
    <t>B114</t>
  </si>
  <si>
    <t>C250</t>
  </si>
  <si>
    <t>C225</t>
  </si>
  <si>
    <t>C227</t>
  </si>
  <si>
    <t>C224</t>
  </si>
  <si>
    <t>VV C226</t>
  </si>
  <si>
    <t>D135</t>
  </si>
  <si>
    <t>D147</t>
  </si>
  <si>
    <t>D132</t>
  </si>
  <si>
    <t>D134</t>
  </si>
  <si>
    <t>D151</t>
  </si>
  <si>
    <t>D155</t>
  </si>
  <si>
    <t>D159</t>
  </si>
  <si>
    <t>A200</t>
  </si>
  <si>
    <t>A201</t>
  </si>
  <si>
    <t>A207</t>
  </si>
  <si>
    <t>A202 kab.Fyz.</t>
  </si>
  <si>
    <t>A204</t>
  </si>
  <si>
    <t>A206</t>
  </si>
  <si>
    <t>B252</t>
  </si>
  <si>
    <t>B211</t>
  </si>
  <si>
    <t>B213</t>
  </si>
  <si>
    <t>B215</t>
  </si>
  <si>
    <t>B217</t>
  </si>
  <si>
    <t>B116-218</t>
  </si>
  <si>
    <t>B220</t>
  </si>
  <si>
    <t>D248</t>
  </si>
  <si>
    <t>D241</t>
  </si>
  <si>
    <t>D239</t>
  </si>
  <si>
    <t>D233</t>
  </si>
  <si>
    <t>D234</t>
  </si>
  <si>
    <t>T02</t>
  </si>
  <si>
    <t>šatna kl. T10</t>
  </si>
  <si>
    <t>šatna ž. T06</t>
  </si>
  <si>
    <t>AJ T14</t>
  </si>
  <si>
    <t>T04</t>
  </si>
  <si>
    <t>kuchyně, jídelna</t>
  </si>
  <si>
    <t>Poznámka: Krytí světel v kuchyni a jídelně min. IP 65</t>
  </si>
  <si>
    <t>01 Cena za osvětlení LED bez DPH:</t>
  </si>
  <si>
    <t xml:space="preserve">02 Cena za el.montáž a materiál bez DPH: </t>
  </si>
  <si>
    <t>Položky 01 a 02 musí být propojeny s položkovým rozpočtem příloha 5a výzvy a musí souhlasit</t>
  </si>
  <si>
    <t>Příloha č. 6b Výzvy k podání nabídek</t>
  </si>
  <si>
    <t>Část 2- ZŠ Bronzová</t>
  </si>
  <si>
    <t>Poznámka: Cena za 1kW je stanovena v dnešní výši 5,40 Kč vč. DPH k datu 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</si>
</sst>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Fill="1"/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/>
    <xf numFmtId="0" fontId="9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9" fontId="5" fillId="0" borderId="0" xfId="1" applyFont="1"/>
    <xf numFmtId="0" fontId="6" fillId="0" borderId="0" xfId="0" applyFont="1" applyBorder="1"/>
    <xf numFmtId="164" fontId="6" fillId="0" borderId="0" xfId="0" applyNumberFormat="1" applyFont="1" applyBorder="1"/>
    <xf numFmtId="0" fontId="1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8" fillId="0" borderId="0" xfId="0" applyFont="1" applyAlignment="1"/>
    <xf numFmtId="2" fontId="5" fillId="0" borderId="1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Fill="1" applyBorder="1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Fill="1" applyBorder="1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/>
    <xf numFmtId="0" fontId="5" fillId="4" borderId="1" xfId="0" applyFont="1" applyFill="1" applyBorder="1" applyAlignment="1"/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64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12" fillId="0" borderId="1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2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3" borderId="1" xfId="0" applyFont="1" applyFill="1" applyBorder="1"/>
    <xf numFmtId="0" fontId="5" fillId="5" borderId="1" xfId="0" applyFont="1" applyFill="1" applyBorder="1"/>
    <xf numFmtId="0" fontId="5" fillId="3" borderId="1" xfId="0" applyFont="1" applyFill="1" applyBorder="1" applyAlignment="1">
      <alignment horizontal="left"/>
    </xf>
    <xf numFmtId="0" fontId="0" fillId="5" borderId="0" xfId="0" applyFill="1"/>
    <xf numFmtId="3" fontId="0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2" fillId="0" borderId="0" xfId="0" applyFont="1" applyFill="1"/>
    <xf numFmtId="3" fontId="5" fillId="0" borderId="1" xfId="0" applyNumberFormat="1" applyFont="1" applyBorder="1" applyAlignment="1">
      <alignment horizontal="center"/>
    </xf>
    <xf numFmtId="164" fontId="0" fillId="0" borderId="1" xfId="0" applyNumberFormat="1" applyFill="1" applyBorder="1" applyAlignment="1">
      <alignment horizontal="right" vertical="center"/>
    </xf>
    <xf numFmtId="0" fontId="0" fillId="6" borderId="0" xfId="0" applyFill="1" applyAlignment="1">
      <alignment horizontal="center"/>
    </xf>
    <xf numFmtId="0" fontId="2" fillId="0" borderId="1" xfId="0" applyFont="1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0" fontId="2" fillId="6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14" fillId="4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12" fillId="0" borderId="1" xfId="0" applyFont="1" applyBorder="1" applyAlignment="1">
      <alignment horizontal="left" vertical="center"/>
    </xf>
    <xf numFmtId="0" fontId="12" fillId="0" borderId="0" xfId="0" applyFont="1"/>
    <xf numFmtId="0" fontId="12" fillId="0" borderId="1" xfId="0" applyFont="1" applyFill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2"/>
  <sheetViews>
    <sheetView tabSelected="1" zoomScaleNormal="100" zoomScaleSheetLayoutView="100" workbookViewId="0">
      <selection activeCell="R27" sqref="R27"/>
    </sheetView>
  </sheetViews>
  <sheetFormatPr defaultColWidth="11" defaultRowHeight="15.75" x14ac:dyDescent="0.25"/>
  <cols>
    <col min="1" max="1" width="1.375" customWidth="1"/>
    <col min="2" max="2" width="11.125" customWidth="1"/>
    <col min="3" max="3" width="20.625" customWidth="1"/>
    <col min="4" max="4" width="9" style="8" customWidth="1"/>
    <col min="5" max="6" width="8.875" style="26" customWidth="1"/>
    <col min="7" max="7" width="8.875" style="28" customWidth="1"/>
    <col min="8" max="8" width="12.375" customWidth="1"/>
    <col min="9" max="9" width="11.125" customWidth="1"/>
    <col min="10" max="10" width="12" customWidth="1"/>
    <col min="11" max="11" width="9.5" customWidth="1"/>
    <col min="12" max="12" width="11" customWidth="1"/>
    <col min="13" max="13" width="11.625" customWidth="1"/>
    <col min="14" max="14" width="9.625" customWidth="1"/>
    <col min="15" max="15" width="15" customWidth="1"/>
    <col min="16" max="16" width="3.25" customWidth="1"/>
    <col min="17" max="24" width="11.5" customWidth="1"/>
  </cols>
  <sheetData>
    <row r="1" spans="1:17" x14ac:dyDescent="0.25">
      <c r="B1" s="11" t="s">
        <v>0</v>
      </c>
      <c r="C1" t="s">
        <v>129</v>
      </c>
    </row>
    <row r="2" spans="1:17" x14ac:dyDescent="0.25">
      <c r="C2" t="s">
        <v>130</v>
      </c>
    </row>
    <row r="3" spans="1:17" x14ac:dyDescent="0.25">
      <c r="C3" s="27"/>
      <c r="D3" s="9"/>
    </row>
    <row r="4" spans="1:17" ht="15.95" customHeight="1" x14ac:dyDescent="0.25">
      <c r="B4" s="22" t="s">
        <v>5</v>
      </c>
      <c r="C4" s="22" t="s">
        <v>6</v>
      </c>
      <c r="D4" s="84" t="s">
        <v>7</v>
      </c>
      <c r="E4" s="85"/>
      <c r="F4" s="86"/>
      <c r="G4" s="22" t="s">
        <v>8</v>
      </c>
      <c r="H4" s="22" t="s">
        <v>9</v>
      </c>
      <c r="I4" s="22" t="s">
        <v>10</v>
      </c>
      <c r="J4" s="22" t="s">
        <v>11</v>
      </c>
      <c r="K4" s="22" t="s">
        <v>12</v>
      </c>
      <c r="L4" s="22" t="s">
        <v>13</v>
      </c>
      <c r="M4" s="22" t="s">
        <v>14</v>
      </c>
      <c r="N4" s="22" t="s">
        <v>15</v>
      </c>
      <c r="O4" s="22" t="s">
        <v>33</v>
      </c>
    </row>
    <row r="5" spans="1:17" s="15" customFormat="1" ht="36.950000000000003" customHeight="1" x14ac:dyDescent="0.25">
      <c r="A5" s="10"/>
      <c r="B5" s="31" t="s">
        <v>16</v>
      </c>
      <c r="C5" s="31" t="s">
        <v>17</v>
      </c>
      <c r="D5" s="32" t="s">
        <v>26</v>
      </c>
      <c r="E5" s="32" t="s">
        <v>25</v>
      </c>
      <c r="F5" s="32" t="s">
        <v>27</v>
      </c>
      <c r="G5" s="32" t="s">
        <v>32</v>
      </c>
      <c r="H5" s="32" t="s">
        <v>18</v>
      </c>
      <c r="I5" s="32" t="s">
        <v>19</v>
      </c>
      <c r="J5" s="32" t="s">
        <v>20</v>
      </c>
      <c r="K5" s="32" t="s">
        <v>21</v>
      </c>
      <c r="L5" s="32" t="s">
        <v>23</v>
      </c>
      <c r="M5" s="32" t="s">
        <v>22</v>
      </c>
      <c r="N5" s="32" t="s">
        <v>39</v>
      </c>
      <c r="O5" s="32" t="s">
        <v>38</v>
      </c>
    </row>
    <row r="6" spans="1:17" s="11" customFormat="1" ht="12" customHeight="1" x14ac:dyDescent="0.2">
      <c r="B6" s="60" t="s">
        <v>47</v>
      </c>
      <c r="C6" s="41"/>
      <c r="D6" s="12">
        <v>8</v>
      </c>
      <c r="E6" s="12">
        <v>8</v>
      </c>
      <c r="F6" s="12">
        <v>8</v>
      </c>
      <c r="G6" s="39"/>
      <c r="H6" s="12">
        <f>F6*G6</f>
        <v>0</v>
      </c>
      <c r="I6" s="12">
        <f>E6*98</f>
        <v>784</v>
      </c>
      <c r="J6" s="12">
        <f>I6-H6</f>
        <v>784</v>
      </c>
      <c r="K6" s="33">
        <v>570</v>
      </c>
      <c r="L6" s="25">
        <f>J6*K6/1000</f>
        <v>446.88</v>
      </c>
      <c r="M6" s="13">
        <f>L6*5.4</f>
        <v>2413.152</v>
      </c>
      <c r="N6" s="40"/>
      <c r="O6" s="13">
        <f>N6*F6</f>
        <v>0</v>
      </c>
    </row>
    <row r="7" spans="1:17" s="11" customFormat="1" ht="12" customHeight="1" x14ac:dyDescent="0.2">
      <c r="B7" s="60" t="s">
        <v>48</v>
      </c>
      <c r="C7" s="41"/>
      <c r="D7" s="12">
        <v>6</v>
      </c>
      <c r="E7" s="12">
        <v>6</v>
      </c>
      <c r="F7" s="12">
        <v>6</v>
      </c>
      <c r="G7" s="39"/>
      <c r="H7" s="12">
        <f t="shared" ref="H7:H70" si="0">F7*G7</f>
        <v>0</v>
      </c>
      <c r="I7" s="12">
        <f t="shared" ref="I7:I70" si="1">E7*98</f>
        <v>588</v>
      </c>
      <c r="J7" s="12">
        <f t="shared" ref="J7:J70" si="2">I7-H7</f>
        <v>588</v>
      </c>
      <c r="K7" s="33">
        <v>570</v>
      </c>
      <c r="L7" s="25">
        <f t="shared" ref="L7:L70" si="3">J7*K7/1000</f>
        <v>335.16</v>
      </c>
      <c r="M7" s="13">
        <f t="shared" ref="M7:M70" si="4">L7*5.4</f>
        <v>1809.8640000000003</v>
      </c>
      <c r="N7" s="40"/>
      <c r="O7" s="13">
        <f t="shared" ref="O7:O70" si="5">N7*F7</f>
        <v>0</v>
      </c>
    </row>
    <row r="8" spans="1:17" s="11" customFormat="1" ht="12" customHeight="1" x14ac:dyDescent="0.2">
      <c r="B8" s="60" t="s">
        <v>49</v>
      </c>
      <c r="C8" s="41"/>
      <c r="D8" s="12">
        <v>5</v>
      </c>
      <c r="E8" s="12">
        <v>5</v>
      </c>
      <c r="F8" s="12">
        <v>5</v>
      </c>
      <c r="G8" s="39"/>
      <c r="H8" s="12">
        <f t="shared" si="0"/>
        <v>0</v>
      </c>
      <c r="I8" s="12">
        <f t="shared" si="1"/>
        <v>490</v>
      </c>
      <c r="J8" s="12">
        <f t="shared" si="2"/>
        <v>490</v>
      </c>
      <c r="K8" s="33">
        <v>570</v>
      </c>
      <c r="L8" s="25">
        <f t="shared" si="3"/>
        <v>279.3</v>
      </c>
      <c r="M8" s="13">
        <f t="shared" si="4"/>
        <v>1508.2200000000003</v>
      </c>
      <c r="N8" s="40"/>
      <c r="O8" s="13">
        <f t="shared" si="5"/>
        <v>0</v>
      </c>
      <c r="Q8" s="19"/>
    </row>
    <row r="9" spans="1:17" s="14" customFormat="1" ht="12" customHeight="1" x14ac:dyDescent="0.2">
      <c r="B9" s="60" t="s">
        <v>50</v>
      </c>
      <c r="C9" s="41"/>
      <c r="D9" s="12">
        <v>5</v>
      </c>
      <c r="E9" s="12">
        <v>5</v>
      </c>
      <c r="F9" s="12">
        <v>5</v>
      </c>
      <c r="G9" s="39"/>
      <c r="H9" s="12">
        <f t="shared" si="0"/>
        <v>0</v>
      </c>
      <c r="I9" s="12">
        <f t="shared" si="1"/>
        <v>490</v>
      </c>
      <c r="J9" s="12">
        <f t="shared" si="2"/>
        <v>490</v>
      </c>
      <c r="K9" s="33">
        <v>570</v>
      </c>
      <c r="L9" s="25">
        <f t="shared" si="3"/>
        <v>279.3</v>
      </c>
      <c r="M9" s="13">
        <f t="shared" si="4"/>
        <v>1508.2200000000003</v>
      </c>
      <c r="N9" s="40"/>
      <c r="O9" s="13">
        <f t="shared" si="5"/>
        <v>0</v>
      </c>
    </row>
    <row r="10" spans="1:17" s="11" customFormat="1" ht="12" customHeight="1" x14ac:dyDescent="0.2">
      <c r="B10" s="61" t="s">
        <v>51</v>
      </c>
      <c r="C10" s="41"/>
      <c r="D10" s="12">
        <v>12</v>
      </c>
      <c r="E10" s="12">
        <v>12</v>
      </c>
      <c r="F10" s="12">
        <v>12</v>
      </c>
      <c r="G10" s="39"/>
      <c r="H10" s="12">
        <f t="shared" si="0"/>
        <v>0</v>
      </c>
      <c r="I10" s="12">
        <f t="shared" si="1"/>
        <v>1176</v>
      </c>
      <c r="J10" s="12">
        <f t="shared" si="2"/>
        <v>1176</v>
      </c>
      <c r="K10" s="33">
        <v>570</v>
      </c>
      <c r="L10" s="25">
        <f t="shared" si="3"/>
        <v>670.32</v>
      </c>
      <c r="M10" s="13">
        <f t="shared" si="4"/>
        <v>3619.7280000000005</v>
      </c>
      <c r="N10" s="40"/>
      <c r="O10" s="13">
        <f t="shared" si="5"/>
        <v>0</v>
      </c>
    </row>
    <row r="11" spans="1:17" s="11" customFormat="1" ht="12" customHeight="1" x14ac:dyDescent="0.2">
      <c r="B11" s="60" t="s">
        <v>52</v>
      </c>
      <c r="C11" s="41"/>
      <c r="D11" s="12">
        <v>12</v>
      </c>
      <c r="E11" s="12">
        <v>12</v>
      </c>
      <c r="F11" s="12">
        <v>12</v>
      </c>
      <c r="G11" s="39"/>
      <c r="H11" s="12">
        <f t="shared" si="0"/>
        <v>0</v>
      </c>
      <c r="I11" s="12">
        <f t="shared" si="1"/>
        <v>1176</v>
      </c>
      <c r="J11" s="12">
        <f t="shared" si="2"/>
        <v>1176</v>
      </c>
      <c r="K11" s="33">
        <v>570</v>
      </c>
      <c r="L11" s="25">
        <f t="shared" si="3"/>
        <v>670.32</v>
      </c>
      <c r="M11" s="13">
        <f t="shared" si="4"/>
        <v>3619.7280000000005</v>
      </c>
      <c r="N11" s="40"/>
      <c r="O11" s="13">
        <f t="shared" si="5"/>
        <v>0</v>
      </c>
    </row>
    <row r="12" spans="1:17" s="11" customFormat="1" ht="12" customHeight="1" x14ac:dyDescent="0.2">
      <c r="B12" s="61" t="s">
        <v>53</v>
      </c>
      <c r="C12" s="41"/>
      <c r="D12" s="12">
        <v>12</v>
      </c>
      <c r="E12" s="12">
        <v>12</v>
      </c>
      <c r="F12" s="12">
        <v>12</v>
      </c>
      <c r="G12" s="39"/>
      <c r="H12" s="12">
        <f t="shared" si="0"/>
        <v>0</v>
      </c>
      <c r="I12" s="12">
        <f t="shared" si="1"/>
        <v>1176</v>
      </c>
      <c r="J12" s="12">
        <f t="shared" si="2"/>
        <v>1176</v>
      </c>
      <c r="K12" s="33">
        <v>570</v>
      </c>
      <c r="L12" s="25">
        <f t="shared" si="3"/>
        <v>670.32</v>
      </c>
      <c r="M12" s="13">
        <f t="shared" si="4"/>
        <v>3619.7280000000005</v>
      </c>
      <c r="N12" s="40"/>
      <c r="O12" s="13">
        <f t="shared" si="5"/>
        <v>0</v>
      </c>
    </row>
    <row r="13" spans="1:17" s="11" customFormat="1" ht="12" customHeight="1" x14ac:dyDescent="0.2">
      <c r="B13" s="61" t="s">
        <v>54</v>
      </c>
      <c r="C13" s="41"/>
      <c r="D13" s="12">
        <v>9</v>
      </c>
      <c r="E13" s="12">
        <v>9</v>
      </c>
      <c r="F13" s="12">
        <v>9</v>
      </c>
      <c r="G13" s="39"/>
      <c r="H13" s="12">
        <f t="shared" si="0"/>
        <v>0</v>
      </c>
      <c r="I13" s="12">
        <f t="shared" si="1"/>
        <v>882</v>
      </c>
      <c r="J13" s="12">
        <f t="shared" si="2"/>
        <v>882</v>
      </c>
      <c r="K13" s="33">
        <v>570</v>
      </c>
      <c r="L13" s="25">
        <f t="shared" si="3"/>
        <v>502.74</v>
      </c>
      <c r="M13" s="13">
        <f t="shared" si="4"/>
        <v>2714.7960000000003</v>
      </c>
      <c r="N13" s="40"/>
      <c r="O13" s="13">
        <f t="shared" si="5"/>
        <v>0</v>
      </c>
    </row>
    <row r="14" spans="1:17" s="11" customFormat="1" ht="12" customHeight="1" x14ac:dyDescent="0.2">
      <c r="B14" s="61" t="s">
        <v>55</v>
      </c>
      <c r="C14" s="41"/>
      <c r="D14" s="12">
        <v>8</v>
      </c>
      <c r="E14" s="12">
        <v>8</v>
      </c>
      <c r="F14" s="12">
        <v>8</v>
      </c>
      <c r="G14" s="39"/>
      <c r="H14" s="12">
        <f t="shared" si="0"/>
        <v>0</v>
      </c>
      <c r="I14" s="12">
        <f t="shared" si="1"/>
        <v>784</v>
      </c>
      <c r="J14" s="12">
        <f t="shared" si="2"/>
        <v>784</v>
      </c>
      <c r="K14" s="33">
        <v>570</v>
      </c>
      <c r="L14" s="25">
        <f t="shared" si="3"/>
        <v>446.88</v>
      </c>
      <c r="M14" s="13">
        <f t="shared" si="4"/>
        <v>2413.152</v>
      </c>
      <c r="N14" s="40"/>
      <c r="O14" s="13">
        <f t="shared" si="5"/>
        <v>0</v>
      </c>
    </row>
    <row r="15" spans="1:17" s="11" customFormat="1" ht="12" customHeight="1" x14ac:dyDescent="0.2">
      <c r="B15" s="61" t="s">
        <v>56</v>
      </c>
      <c r="C15" s="41"/>
      <c r="D15" s="12">
        <v>10</v>
      </c>
      <c r="E15" s="12">
        <v>10</v>
      </c>
      <c r="F15" s="12">
        <v>10</v>
      </c>
      <c r="G15" s="39"/>
      <c r="H15" s="12">
        <f t="shared" si="0"/>
        <v>0</v>
      </c>
      <c r="I15" s="12">
        <f t="shared" si="1"/>
        <v>980</v>
      </c>
      <c r="J15" s="12">
        <f t="shared" si="2"/>
        <v>980</v>
      </c>
      <c r="K15" s="33">
        <v>570</v>
      </c>
      <c r="L15" s="25">
        <f t="shared" si="3"/>
        <v>558.6</v>
      </c>
      <c r="M15" s="13">
        <f t="shared" si="4"/>
        <v>3016.4400000000005</v>
      </c>
      <c r="N15" s="40"/>
      <c r="O15" s="13">
        <f t="shared" si="5"/>
        <v>0</v>
      </c>
    </row>
    <row r="16" spans="1:17" s="11" customFormat="1" ht="12" customHeight="1" x14ac:dyDescent="0.2">
      <c r="B16" s="62" t="s">
        <v>57</v>
      </c>
      <c r="C16" s="41"/>
      <c r="D16" s="12">
        <v>9</v>
      </c>
      <c r="E16" s="12">
        <v>9</v>
      </c>
      <c r="F16" s="12">
        <v>9</v>
      </c>
      <c r="G16" s="39"/>
      <c r="H16" s="12">
        <f t="shared" si="0"/>
        <v>0</v>
      </c>
      <c r="I16" s="12">
        <f t="shared" si="1"/>
        <v>882</v>
      </c>
      <c r="J16" s="12">
        <f t="shared" si="2"/>
        <v>882</v>
      </c>
      <c r="K16" s="33">
        <v>760</v>
      </c>
      <c r="L16" s="25">
        <f t="shared" si="3"/>
        <v>670.32</v>
      </c>
      <c r="M16" s="13">
        <f t="shared" si="4"/>
        <v>3619.7280000000005</v>
      </c>
      <c r="N16" s="40"/>
      <c r="O16" s="13">
        <f t="shared" si="5"/>
        <v>0</v>
      </c>
    </row>
    <row r="17" spans="2:15" s="11" customFormat="1" ht="12" customHeight="1" x14ac:dyDescent="0.2">
      <c r="B17" s="62" t="s">
        <v>58</v>
      </c>
      <c r="C17" s="41"/>
      <c r="D17" s="12">
        <v>15</v>
      </c>
      <c r="E17" s="12">
        <v>15</v>
      </c>
      <c r="F17" s="12">
        <v>15</v>
      </c>
      <c r="G17" s="39"/>
      <c r="H17" s="12">
        <f t="shared" si="0"/>
        <v>0</v>
      </c>
      <c r="I17" s="12">
        <f t="shared" si="1"/>
        <v>1470</v>
      </c>
      <c r="J17" s="12">
        <f t="shared" si="2"/>
        <v>1470</v>
      </c>
      <c r="K17" s="33">
        <v>760</v>
      </c>
      <c r="L17" s="25">
        <f t="shared" si="3"/>
        <v>1117.2</v>
      </c>
      <c r="M17" s="13">
        <f t="shared" si="4"/>
        <v>6032.880000000001</v>
      </c>
      <c r="N17" s="40"/>
      <c r="O17" s="13">
        <f t="shared" si="5"/>
        <v>0</v>
      </c>
    </row>
    <row r="18" spans="2:15" s="11" customFormat="1" ht="12" customHeight="1" x14ac:dyDescent="0.2">
      <c r="B18" s="62" t="s">
        <v>59</v>
      </c>
      <c r="C18" s="41"/>
      <c r="D18" s="12">
        <v>12</v>
      </c>
      <c r="E18" s="12">
        <v>12</v>
      </c>
      <c r="F18" s="12">
        <v>12</v>
      </c>
      <c r="G18" s="39"/>
      <c r="H18" s="12">
        <f t="shared" si="0"/>
        <v>0</v>
      </c>
      <c r="I18" s="12">
        <f t="shared" si="1"/>
        <v>1176</v>
      </c>
      <c r="J18" s="12">
        <f t="shared" si="2"/>
        <v>1176</v>
      </c>
      <c r="K18" s="33">
        <v>760</v>
      </c>
      <c r="L18" s="25">
        <f t="shared" si="3"/>
        <v>893.76</v>
      </c>
      <c r="M18" s="13">
        <f t="shared" si="4"/>
        <v>4826.3040000000001</v>
      </c>
      <c r="N18" s="40"/>
      <c r="O18" s="13">
        <f t="shared" si="5"/>
        <v>0</v>
      </c>
    </row>
    <row r="19" spans="2:15" s="11" customFormat="1" ht="12" customHeight="1" x14ac:dyDescent="0.2">
      <c r="B19" s="62" t="s">
        <v>60</v>
      </c>
      <c r="C19" s="41"/>
      <c r="D19" s="12">
        <v>18</v>
      </c>
      <c r="E19" s="12">
        <v>18</v>
      </c>
      <c r="F19" s="12">
        <v>18</v>
      </c>
      <c r="G19" s="39"/>
      <c r="H19" s="12">
        <f t="shared" si="0"/>
        <v>0</v>
      </c>
      <c r="I19" s="12">
        <f t="shared" si="1"/>
        <v>1764</v>
      </c>
      <c r="J19" s="12">
        <f t="shared" si="2"/>
        <v>1764</v>
      </c>
      <c r="K19" s="33">
        <v>760</v>
      </c>
      <c r="L19" s="25">
        <f t="shared" si="3"/>
        <v>1340.64</v>
      </c>
      <c r="M19" s="13">
        <f t="shared" si="4"/>
        <v>7239.456000000001</v>
      </c>
      <c r="N19" s="40"/>
      <c r="O19" s="13">
        <f t="shared" si="5"/>
        <v>0</v>
      </c>
    </row>
    <row r="20" spans="2:15" s="11" customFormat="1" ht="12" customHeight="1" x14ac:dyDescent="0.2">
      <c r="B20" s="60" t="s">
        <v>61</v>
      </c>
      <c r="C20" s="41"/>
      <c r="D20" s="12">
        <v>9</v>
      </c>
      <c r="E20" s="12">
        <v>9</v>
      </c>
      <c r="F20" s="12">
        <v>9</v>
      </c>
      <c r="G20" s="39"/>
      <c r="H20" s="12">
        <f t="shared" si="0"/>
        <v>0</v>
      </c>
      <c r="I20" s="12">
        <f t="shared" si="1"/>
        <v>882</v>
      </c>
      <c r="J20" s="12">
        <f t="shared" si="2"/>
        <v>882</v>
      </c>
      <c r="K20" s="33">
        <v>570</v>
      </c>
      <c r="L20" s="25">
        <f t="shared" si="3"/>
        <v>502.74</v>
      </c>
      <c r="M20" s="13">
        <f t="shared" si="4"/>
        <v>2714.7960000000003</v>
      </c>
      <c r="N20" s="40"/>
      <c r="O20" s="13">
        <f t="shared" si="5"/>
        <v>0</v>
      </c>
    </row>
    <row r="21" spans="2:15" s="11" customFormat="1" ht="12" customHeight="1" x14ac:dyDescent="0.2">
      <c r="B21" s="63" t="s">
        <v>62</v>
      </c>
      <c r="C21" s="41"/>
      <c r="D21" s="12">
        <v>71</v>
      </c>
      <c r="E21" s="12">
        <v>71</v>
      </c>
      <c r="F21" s="12">
        <v>71</v>
      </c>
      <c r="G21" s="39"/>
      <c r="H21" s="12">
        <f t="shared" si="0"/>
        <v>0</v>
      </c>
      <c r="I21" s="12">
        <f t="shared" si="1"/>
        <v>6958</v>
      </c>
      <c r="J21" s="12">
        <f t="shared" si="2"/>
        <v>6958</v>
      </c>
      <c r="K21" s="33">
        <v>665</v>
      </c>
      <c r="L21" s="25">
        <f t="shared" si="3"/>
        <v>4627.07</v>
      </c>
      <c r="M21" s="13">
        <f t="shared" si="4"/>
        <v>24986.178</v>
      </c>
      <c r="N21" s="40"/>
      <c r="O21" s="13">
        <f t="shared" si="5"/>
        <v>0</v>
      </c>
    </row>
    <row r="22" spans="2:15" s="11" customFormat="1" ht="12" customHeight="1" x14ac:dyDescent="0.2">
      <c r="B22" s="63" t="s">
        <v>63</v>
      </c>
      <c r="C22" s="41"/>
      <c r="D22" s="12">
        <v>6</v>
      </c>
      <c r="E22" s="12">
        <v>6</v>
      </c>
      <c r="F22" s="12">
        <v>6</v>
      </c>
      <c r="G22" s="39"/>
      <c r="H22" s="12">
        <f t="shared" si="0"/>
        <v>0</v>
      </c>
      <c r="I22" s="12">
        <f t="shared" si="1"/>
        <v>588</v>
      </c>
      <c r="J22" s="12">
        <f t="shared" si="2"/>
        <v>588</v>
      </c>
      <c r="K22" s="33">
        <v>760</v>
      </c>
      <c r="L22" s="25">
        <f t="shared" si="3"/>
        <v>446.88</v>
      </c>
      <c r="M22" s="13">
        <f t="shared" si="4"/>
        <v>2413.152</v>
      </c>
      <c r="N22" s="40"/>
      <c r="O22" s="13">
        <f t="shared" si="5"/>
        <v>0</v>
      </c>
    </row>
    <row r="23" spans="2:15" s="11" customFormat="1" ht="12" customHeight="1" x14ac:dyDescent="0.2">
      <c r="B23" s="63" t="s">
        <v>64</v>
      </c>
      <c r="C23" s="41"/>
      <c r="D23" s="12">
        <v>9</v>
      </c>
      <c r="E23" s="12">
        <v>9</v>
      </c>
      <c r="F23" s="12">
        <v>9</v>
      </c>
      <c r="G23" s="39"/>
      <c r="H23" s="12">
        <f t="shared" si="0"/>
        <v>0</v>
      </c>
      <c r="I23" s="12">
        <f t="shared" si="1"/>
        <v>882</v>
      </c>
      <c r="J23" s="12">
        <f t="shared" si="2"/>
        <v>882</v>
      </c>
      <c r="K23" s="33">
        <v>760</v>
      </c>
      <c r="L23" s="25">
        <f t="shared" si="3"/>
        <v>670.32</v>
      </c>
      <c r="M23" s="13">
        <f t="shared" si="4"/>
        <v>3619.7280000000005</v>
      </c>
      <c r="N23" s="40"/>
      <c r="O23" s="13">
        <f t="shared" si="5"/>
        <v>0</v>
      </c>
    </row>
    <row r="24" spans="2:15" s="11" customFormat="1" ht="12" customHeight="1" x14ac:dyDescent="0.2">
      <c r="B24" s="63" t="s">
        <v>65</v>
      </c>
      <c r="C24" s="41"/>
      <c r="D24" s="12">
        <v>4</v>
      </c>
      <c r="E24" s="12">
        <v>4</v>
      </c>
      <c r="F24" s="12">
        <v>4</v>
      </c>
      <c r="G24" s="39"/>
      <c r="H24" s="12">
        <f t="shared" si="0"/>
        <v>0</v>
      </c>
      <c r="I24" s="12">
        <f t="shared" si="1"/>
        <v>392</v>
      </c>
      <c r="J24" s="12">
        <f t="shared" si="2"/>
        <v>392</v>
      </c>
      <c r="K24" s="33">
        <v>1152</v>
      </c>
      <c r="L24" s="25">
        <f t="shared" si="3"/>
        <v>451.584</v>
      </c>
      <c r="M24" s="13">
        <f t="shared" si="4"/>
        <v>2438.5536000000002</v>
      </c>
      <c r="N24" s="40"/>
      <c r="O24" s="13">
        <f t="shared" si="5"/>
        <v>0</v>
      </c>
    </row>
    <row r="25" spans="2:15" s="11" customFormat="1" ht="12" customHeight="1" x14ac:dyDescent="0.2">
      <c r="B25" s="63" t="s">
        <v>66</v>
      </c>
      <c r="C25" s="41"/>
      <c r="D25" s="12">
        <v>2</v>
      </c>
      <c r="E25" s="12">
        <v>2</v>
      </c>
      <c r="F25" s="12">
        <v>2</v>
      </c>
      <c r="G25" s="39"/>
      <c r="H25" s="12">
        <f t="shared" si="0"/>
        <v>0</v>
      </c>
      <c r="I25" s="12">
        <f t="shared" si="1"/>
        <v>196</v>
      </c>
      <c r="J25" s="12">
        <f t="shared" si="2"/>
        <v>196</v>
      </c>
      <c r="K25" s="33">
        <v>1152</v>
      </c>
      <c r="L25" s="25">
        <f t="shared" si="3"/>
        <v>225.792</v>
      </c>
      <c r="M25" s="13">
        <f t="shared" si="4"/>
        <v>1219.2768000000001</v>
      </c>
      <c r="N25" s="40"/>
      <c r="O25" s="13">
        <f t="shared" si="5"/>
        <v>0</v>
      </c>
    </row>
    <row r="26" spans="2:15" s="11" customFormat="1" ht="12" customHeight="1" x14ac:dyDescent="0.2">
      <c r="B26" s="63" t="s">
        <v>67</v>
      </c>
      <c r="C26" s="41"/>
      <c r="D26" s="12">
        <v>3</v>
      </c>
      <c r="E26" s="12">
        <v>3</v>
      </c>
      <c r="F26" s="12">
        <v>3</v>
      </c>
      <c r="G26" s="39"/>
      <c r="H26" s="12">
        <f t="shared" si="0"/>
        <v>0</v>
      </c>
      <c r="I26" s="12">
        <f t="shared" si="1"/>
        <v>294</v>
      </c>
      <c r="J26" s="12">
        <f t="shared" si="2"/>
        <v>294</v>
      </c>
      <c r="K26" s="33">
        <v>1152</v>
      </c>
      <c r="L26" s="25">
        <f t="shared" si="3"/>
        <v>338.68799999999999</v>
      </c>
      <c r="M26" s="13">
        <f t="shared" si="4"/>
        <v>1828.9152000000001</v>
      </c>
      <c r="N26" s="40"/>
      <c r="O26" s="13">
        <f t="shared" si="5"/>
        <v>0</v>
      </c>
    </row>
    <row r="27" spans="2:15" s="11" customFormat="1" ht="12" customHeight="1" x14ac:dyDescent="0.2">
      <c r="B27" s="63" t="s">
        <v>68</v>
      </c>
      <c r="C27" s="41"/>
      <c r="D27" s="12">
        <v>11</v>
      </c>
      <c r="E27" s="12">
        <v>11</v>
      </c>
      <c r="F27" s="12">
        <v>11</v>
      </c>
      <c r="G27" s="39"/>
      <c r="H27" s="12">
        <f t="shared" si="0"/>
        <v>0</v>
      </c>
      <c r="I27" s="12">
        <f t="shared" si="1"/>
        <v>1078</v>
      </c>
      <c r="J27" s="12">
        <f t="shared" si="2"/>
        <v>1078</v>
      </c>
      <c r="K27" s="33">
        <v>1152</v>
      </c>
      <c r="L27" s="25">
        <f t="shared" si="3"/>
        <v>1241.856</v>
      </c>
      <c r="M27" s="13">
        <f t="shared" si="4"/>
        <v>6706.0224000000007</v>
      </c>
      <c r="N27" s="40"/>
      <c r="O27" s="13">
        <f t="shared" si="5"/>
        <v>0</v>
      </c>
    </row>
    <row r="28" spans="2:15" s="11" customFormat="1" ht="12" customHeight="1" x14ac:dyDescent="0.2">
      <c r="B28" s="63" t="s">
        <v>69</v>
      </c>
      <c r="C28" s="41"/>
      <c r="D28" s="12">
        <v>4</v>
      </c>
      <c r="E28" s="12">
        <v>4</v>
      </c>
      <c r="F28" s="12">
        <v>4</v>
      </c>
      <c r="G28" s="39"/>
      <c r="H28" s="12">
        <f t="shared" si="0"/>
        <v>0</v>
      </c>
      <c r="I28" s="12">
        <f t="shared" si="1"/>
        <v>392</v>
      </c>
      <c r="J28" s="12">
        <f t="shared" si="2"/>
        <v>392</v>
      </c>
      <c r="K28" s="33">
        <v>1152</v>
      </c>
      <c r="L28" s="25">
        <f t="shared" si="3"/>
        <v>451.584</v>
      </c>
      <c r="M28" s="13">
        <f t="shared" si="4"/>
        <v>2438.5536000000002</v>
      </c>
      <c r="N28" s="40"/>
      <c r="O28" s="13">
        <f t="shared" si="5"/>
        <v>0</v>
      </c>
    </row>
    <row r="29" spans="2:15" s="11" customFormat="1" ht="12" customHeight="1" x14ac:dyDescent="0.2">
      <c r="B29" s="60" t="s">
        <v>70</v>
      </c>
      <c r="C29" s="41"/>
      <c r="D29" s="12">
        <v>18</v>
      </c>
      <c r="E29" s="12">
        <v>18</v>
      </c>
      <c r="F29" s="12">
        <v>18</v>
      </c>
      <c r="G29" s="39"/>
      <c r="H29" s="12">
        <f t="shared" si="0"/>
        <v>0</v>
      </c>
      <c r="I29" s="12">
        <f t="shared" si="1"/>
        <v>1764</v>
      </c>
      <c r="J29" s="12">
        <f t="shared" si="2"/>
        <v>1764</v>
      </c>
      <c r="K29" s="33">
        <v>570</v>
      </c>
      <c r="L29" s="25">
        <f t="shared" si="3"/>
        <v>1005.48</v>
      </c>
      <c r="M29" s="13">
        <f t="shared" si="4"/>
        <v>5429.5920000000006</v>
      </c>
      <c r="N29" s="40"/>
      <c r="O29" s="13">
        <f t="shared" si="5"/>
        <v>0</v>
      </c>
    </row>
    <row r="30" spans="2:15" s="11" customFormat="1" ht="12" customHeight="1" x14ac:dyDescent="0.2">
      <c r="B30" s="64" t="s">
        <v>71</v>
      </c>
      <c r="C30" s="41"/>
      <c r="D30" s="12">
        <v>24</v>
      </c>
      <c r="E30" s="12">
        <v>24</v>
      </c>
      <c r="F30" s="12">
        <v>24</v>
      </c>
      <c r="G30" s="39"/>
      <c r="H30" s="12">
        <f t="shared" si="0"/>
        <v>0</v>
      </c>
      <c r="I30" s="12">
        <f t="shared" si="1"/>
        <v>2352</v>
      </c>
      <c r="J30" s="12">
        <f t="shared" si="2"/>
        <v>2352</v>
      </c>
      <c r="K30" s="33">
        <v>570</v>
      </c>
      <c r="L30" s="25">
        <f t="shared" si="3"/>
        <v>1340.64</v>
      </c>
      <c r="M30" s="13">
        <f t="shared" si="4"/>
        <v>7239.456000000001</v>
      </c>
      <c r="N30" s="40"/>
      <c r="O30" s="13">
        <f t="shared" si="5"/>
        <v>0</v>
      </c>
    </row>
    <row r="31" spans="2:15" s="11" customFormat="1" ht="12" customHeight="1" x14ac:dyDescent="0.2">
      <c r="B31" s="62" t="s">
        <v>72</v>
      </c>
      <c r="C31" s="41"/>
      <c r="D31" s="12">
        <v>15</v>
      </c>
      <c r="E31" s="12">
        <v>15</v>
      </c>
      <c r="F31" s="12">
        <v>15</v>
      </c>
      <c r="G31" s="39"/>
      <c r="H31" s="12">
        <f t="shared" si="0"/>
        <v>0</v>
      </c>
      <c r="I31" s="12">
        <f t="shared" si="1"/>
        <v>1470</v>
      </c>
      <c r="J31" s="12">
        <f t="shared" si="2"/>
        <v>1470</v>
      </c>
      <c r="K31" s="33">
        <v>760</v>
      </c>
      <c r="L31" s="25">
        <f t="shared" si="3"/>
        <v>1117.2</v>
      </c>
      <c r="M31" s="13">
        <f t="shared" si="4"/>
        <v>6032.880000000001</v>
      </c>
      <c r="N31" s="40"/>
      <c r="O31" s="13">
        <f t="shared" si="5"/>
        <v>0</v>
      </c>
    </row>
    <row r="32" spans="2:15" s="11" customFormat="1" ht="12" customHeight="1" x14ac:dyDescent="0.2">
      <c r="B32" s="64" t="s">
        <v>73</v>
      </c>
      <c r="C32" s="41"/>
      <c r="D32" s="12">
        <v>18</v>
      </c>
      <c r="E32" s="12">
        <v>18</v>
      </c>
      <c r="F32" s="12">
        <v>18</v>
      </c>
      <c r="G32" s="39"/>
      <c r="H32" s="12">
        <f t="shared" si="0"/>
        <v>0</v>
      </c>
      <c r="I32" s="12">
        <f t="shared" si="1"/>
        <v>1764</v>
      </c>
      <c r="J32" s="12">
        <f t="shared" si="2"/>
        <v>1764</v>
      </c>
      <c r="K32" s="33">
        <v>760</v>
      </c>
      <c r="L32" s="25">
        <f t="shared" si="3"/>
        <v>1340.64</v>
      </c>
      <c r="M32" s="13">
        <f t="shared" si="4"/>
        <v>7239.456000000001</v>
      </c>
      <c r="N32" s="40"/>
      <c r="O32" s="13">
        <f t="shared" si="5"/>
        <v>0</v>
      </c>
    </row>
    <row r="33" spans="2:15" s="11" customFormat="1" ht="12" customHeight="1" x14ac:dyDescent="0.2">
      <c r="B33" s="64" t="s">
        <v>74</v>
      </c>
      <c r="C33" s="41"/>
      <c r="D33" s="12">
        <v>18</v>
      </c>
      <c r="E33" s="12">
        <v>18</v>
      </c>
      <c r="F33" s="12">
        <v>18</v>
      </c>
      <c r="G33" s="39"/>
      <c r="H33" s="12">
        <f t="shared" si="0"/>
        <v>0</v>
      </c>
      <c r="I33" s="12">
        <f t="shared" si="1"/>
        <v>1764</v>
      </c>
      <c r="J33" s="12">
        <f t="shared" si="2"/>
        <v>1764</v>
      </c>
      <c r="K33" s="33">
        <v>760</v>
      </c>
      <c r="L33" s="25">
        <f t="shared" si="3"/>
        <v>1340.64</v>
      </c>
      <c r="M33" s="13">
        <f t="shared" si="4"/>
        <v>7239.456000000001</v>
      </c>
      <c r="N33" s="40"/>
      <c r="O33" s="13">
        <f t="shared" si="5"/>
        <v>0</v>
      </c>
    </row>
    <row r="34" spans="2:15" s="11" customFormat="1" ht="12" customHeight="1" x14ac:dyDescent="0.2">
      <c r="B34" s="60" t="s">
        <v>75</v>
      </c>
      <c r="C34" s="41"/>
      <c r="D34" s="12">
        <v>9</v>
      </c>
      <c r="E34" s="12">
        <v>9</v>
      </c>
      <c r="F34" s="12">
        <v>9</v>
      </c>
      <c r="G34" s="39"/>
      <c r="H34" s="12">
        <f t="shared" si="0"/>
        <v>0</v>
      </c>
      <c r="I34" s="12">
        <f t="shared" si="1"/>
        <v>882</v>
      </c>
      <c r="J34" s="12">
        <f t="shared" si="2"/>
        <v>882</v>
      </c>
      <c r="K34" s="33">
        <v>570</v>
      </c>
      <c r="L34" s="25">
        <f t="shared" si="3"/>
        <v>502.74</v>
      </c>
      <c r="M34" s="13">
        <f t="shared" si="4"/>
        <v>2714.7960000000003</v>
      </c>
      <c r="N34" s="40"/>
      <c r="O34" s="13">
        <f t="shared" si="5"/>
        <v>0</v>
      </c>
    </row>
    <row r="35" spans="2:15" s="11" customFormat="1" ht="12" customHeight="1" x14ac:dyDescent="0.2">
      <c r="B35" s="62" t="s">
        <v>76</v>
      </c>
      <c r="C35" s="41"/>
      <c r="D35" s="12">
        <v>18</v>
      </c>
      <c r="E35" s="12">
        <v>18</v>
      </c>
      <c r="F35" s="12">
        <v>18</v>
      </c>
      <c r="G35" s="39"/>
      <c r="H35" s="12">
        <f t="shared" si="0"/>
        <v>0</v>
      </c>
      <c r="I35" s="12">
        <f t="shared" si="1"/>
        <v>1764</v>
      </c>
      <c r="J35" s="12">
        <f t="shared" si="2"/>
        <v>1764</v>
      </c>
      <c r="K35" s="33">
        <v>760</v>
      </c>
      <c r="L35" s="25">
        <f t="shared" si="3"/>
        <v>1340.64</v>
      </c>
      <c r="M35" s="13">
        <f t="shared" si="4"/>
        <v>7239.456000000001</v>
      </c>
      <c r="N35" s="40"/>
      <c r="O35" s="13">
        <f t="shared" si="5"/>
        <v>0</v>
      </c>
    </row>
    <row r="36" spans="2:15" s="11" customFormat="1" ht="12" customHeight="1" x14ac:dyDescent="0.2">
      <c r="B36" s="64" t="s">
        <v>77</v>
      </c>
      <c r="C36" s="41"/>
      <c r="D36" s="12">
        <v>15</v>
      </c>
      <c r="E36" s="12">
        <v>15</v>
      </c>
      <c r="F36" s="12">
        <v>15</v>
      </c>
      <c r="G36" s="39"/>
      <c r="H36" s="12">
        <f t="shared" si="0"/>
        <v>0</v>
      </c>
      <c r="I36" s="12">
        <f t="shared" si="1"/>
        <v>1470</v>
      </c>
      <c r="J36" s="12">
        <f t="shared" si="2"/>
        <v>1470</v>
      </c>
      <c r="K36" s="33">
        <v>570</v>
      </c>
      <c r="L36" s="25">
        <f t="shared" si="3"/>
        <v>837.9</v>
      </c>
      <c r="M36" s="13">
        <f t="shared" si="4"/>
        <v>4524.66</v>
      </c>
      <c r="N36" s="40"/>
      <c r="O36" s="13">
        <f t="shared" si="5"/>
        <v>0</v>
      </c>
    </row>
    <row r="37" spans="2:15" s="11" customFormat="1" ht="12" customHeight="1" x14ac:dyDescent="0.2">
      <c r="B37" s="64" t="s">
        <v>24</v>
      </c>
      <c r="C37" s="41"/>
      <c r="D37" s="12">
        <v>1</v>
      </c>
      <c r="E37" s="12">
        <v>1</v>
      </c>
      <c r="F37" s="12">
        <v>1</v>
      </c>
      <c r="G37" s="39"/>
      <c r="H37" s="12">
        <f t="shared" si="0"/>
        <v>0</v>
      </c>
      <c r="I37" s="12">
        <f t="shared" si="1"/>
        <v>98</v>
      </c>
      <c r="J37" s="12">
        <f t="shared" si="2"/>
        <v>98</v>
      </c>
      <c r="K37" s="33">
        <v>760</v>
      </c>
      <c r="L37" s="25">
        <f t="shared" si="3"/>
        <v>74.48</v>
      </c>
      <c r="M37" s="13">
        <f t="shared" si="4"/>
        <v>402.19200000000006</v>
      </c>
      <c r="N37" s="40"/>
      <c r="O37" s="13">
        <f t="shared" si="5"/>
        <v>0</v>
      </c>
    </row>
    <row r="38" spans="2:15" s="11" customFormat="1" ht="12" customHeight="1" x14ac:dyDescent="0.2">
      <c r="B38" s="64" t="s">
        <v>78</v>
      </c>
      <c r="C38" s="41"/>
      <c r="D38" s="12">
        <v>1</v>
      </c>
      <c r="E38" s="12">
        <v>1</v>
      </c>
      <c r="F38" s="12">
        <v>1</v>
      </c>
      <c r="G38" s="39"/>
      <c r="H38" s="12">
        <f t="shared" si="0"/>
        <v>0</v>
      </c>
      <c r="I38" s="12">
        <f t="shared" si="1"/>
        <v>98</v>
      </c>
      <c r="J38" s="12">
        <f t="shared" si="2"/>
        <v>98</v>
      </c>
      <c r="K38" s="33">
        <v>760</v>
      </c>
      <c r="L38" s="25">
        <f t="shared" si="3"/>
        <v>74.48</v>
      </c>
      <c r="M38" s="13">
        <f t="shared" si="4"/>
        <v>402.19200000000006</v>
      </c>
      <c r="N38" s="40"/>
      <c r="O38" s="13">
        <f t="shared" si="5"/>
        <v>0</v>
      </c>
    </row>
    <row r="39" spans="2:15" s="11" customFormat="1" ht="12" customHeight="1" x14ac:dyDescent="0.2">
      <c r="B39" s="62" t="s">
        <v>79</v>
      </c>
      <c r="C39" s="41"/>
      <c r="D39" s="12">
        <v>1</v>
      </c>
      <c r="E39" s="12">
        <v>1</v>
      </c>
      <c r="F39" s="12">
        <v>1</v>
      </c>
      <c r="G39" s="39"/>
      <c r="H39" s="12">
        <f t="shared" si="0"/>
        <v>0</v>
      </c>
      <c r="I39" s="12">
        <f t="shared" si="1"/>
        <v>98</v>
      </c>
      <c r="J39" s="12">
        <f t="shared" si="2"/>
        <v>98</v>
      </c>
      <c r="K39" s="33">
        <v>760</v>
      </c>
      <c r="L39" s="25">
        <f t="shared" si="3"/>
        <v>74.48</v>
      </c>
      <c r="M39" s="13">
        <f t="shared" si="4"/>
        <v>402.19200000000006</v>
      </c>
      <c r="N39" s="40"/>
      <c r="O39" s="13">
        <f t="shared" si="5"/>
        <v>0</v>
      </c>
    </row>
    <row r="40" spans="2:15" s="11" customFormat="1" ht="12" customHeight="1" x14ac:dyDescent="0.2">
      <c r="B40" s="64" t="s">
        <v>28</v>
      </c>
      <c r="C40" s="41"/>
      <c r="D40" s="12">
        <v>2</v>
      </c>
      <c r="E40" s="12">
        <v>2</v>
      </c>
      <c r="F40" s="12">
        <v>2</v>
      </c>
      <c r="G40" s="39"/>
      <c r="H40" s="12">
        <f t="shared" si="0"/>
        <v>0</v>
      </c>
      <c r="I40" s="12">
        <f t="shared" si="1"/>
        <v>196</v>
      </c>
      <c r="J40" s="12">
        <f t="shared" si="2"/>
        <v>196</v>
      </c>
      <c r="K40" s="33">
        <v>570</v>
      </c>
      <c r="L40" s="25">
        <f t="shared" si="3"/>
        <v>111.72</v>
      </c>
      <c r="M40" s="13">
        <f t="shared" si="4"/>
        <v>603.28800000000001</v>
      </c>
      <c r="N40" s="40"/>
      <c r="O40" s="13">
        <f t="shared" si="5"/>
        <v>0</v>
      </c>
    </row>
    <row r="41" spans="2:15" s="11" customFormat="1" ht="12" customHeight="1" x14ac:dyDescent="0.2">
      <c r="B41" s="62" t="s">
        <v>80</v>
      </c>
      <c r="C41" s="41"/>
      <c r="D41" s="12">
        <v>2</v>
      </c>
      <c r="E41" s="12">
        <v>2</v>
      </c>
      <c r="F41" s="12">
        <v>2</v>
      </c>
      <c r="G41" s="39"/>
      <c r="H41" s="12">
        <f t="shared" si="0"/>
        <v>0</v>
      </c>
      <c r="I41" s="12">
        <f>E41*44</f>
        <v>88</v>
      </c>
      <c r="J41" s="12">
        <f t="shared" si="2"/>
        <v>88</v>
      </c>
      <c r="K41" s="33">
        <v>570</v>
      </c>
      <c r="L41" s="25">
        <f t="shared" si="3"/>
        <v>50.16</v>
      </c>
      <c r="M41" s="13">
        <f t="shared" si="4"/>
        <v>270.86399999999998</v>
      </c>
      <c r="N41" s="40"/>
      <c r="O41" s="13">
        <f t="shared" si="5"/>
        <v>0</v>
      </c>
    </row>
    <row r="42" spans="2:15" s="11" customFormat="1" ht="12" customHeight="1" x14ac:dyDescent="0.2">
      <c r="B42" s="64" t="s">
        <v>81</v>
      </c>
      <c r="C42" s="41"/>
      <c r="D42" s="12">
        <v>2</v>
      </c>
      <c r="E42" s="12">
        <v>2</v>
      </c>
      <c r="F42" s="12">
        <v>2</v>
      </c>
      <c r="G42" s="39"/>
      <c r="H42" s="12">
        <f t="shared" si="0"/>
        <v>0</v>
      </c>
      <c r="I42" s="12">
        <f t="shared" ref="I42:I43" si="6">E42*44</f>
        <v>88</v>
      </c>
      <c r="J42" s="12">
        <f t="shared" si="2"/>
        <v>88</v>
      </c>
      <c r="K42" s="33">
        <v>760</v>
      </c>
      <c r="L42" s="25">
        <f t="shared" si="3"/>
        <v>66.88</v>
      </c>
      <c r="M42" s="13">
        <f t="shared" si="4"/>
        <v>361.15199999999999</v>
      </c>
      <c r="N42" s="40"/>
      <c r="O42" s="13">
        <f t="shared" si="5"/>
        <v>0</v>
      </c>
    </row>
    <row r="43" spans="2:15" s="11" customFormat="1" ht="12" customHeight="1" x14ac:dyDescent="0.2">
      <c r="B43" s="64" t="s">
        <v>82</v>
      </c>
      <c r="C43" s="41"/>
      <c r="D43" s="12">
        <v>3</v>
      </c>
      <c r="E43" s="12">
        <v>3</v>
      </c>
      <c r="F43" s="12">
        <v>3</v>
      </c>
      <c r="G43" s="39"/>
      <c r="H43" s="12">
        <f t="shared" si="0"/>
        <v>0</v>
      </c>
      <c r="I43" s="12">
        <f t="shared" si="6"/>
        <v>132</v>
      </c>
      <c r="J43" s="12">
        <f t="shared" si="2"/>
        <v>132</v>
      </c>
      <c r="K43" s="33">
        <v>570</v>
      </c>
      <c r="L43" s="25">
        <f t="shared" si="3"/>
        <v>75.239999999999995</v>
      </c>
      <c r="M43" s="13">
        <f t="shared" si="4"/>
        <v>406.29599999999999</v>
      </c>
      <c r="N43" s="40"/>
      <c r="O43" s="13">
        <f t="shared" si="5"/>
        <v>0</v>
      </c>
    </row>
    <row r="44" spans="2:15" s="11" customFormat="1" ht="12" customHeight="1" x14ac:dyDescent="0.2">
      <c r="B44" s="61" t="s">
        <v>83</v>
      </c>
      <c r="C44" s="41"/>
      <c r="D44" s="12">
        <v>19</v>
      </c>
      <c r="E44" s="12">
        <v>19</v>
      </c>
      <c r="F44" s="12">
        <v>19</v>
      </c>
      <c r="G44" s="39"/>
      <c r="H44" s="12">
        <f t="shared" si="0"/>
        <v>0</v>
      </c>
      <c r="I44" s="12">
        <f t="shared" si="1"/>
        <v>1862</v>
      </c>
      <c r="J44" s="12">
        <f t="shared" si="2"/>
        <v>1862</v>
      </c>
      <c r="K44" s="33">
        <v>570</v>
      </c>
      <c r="L44" s="25">
        <f t="shared" si="3"/>
        <v>1061.3399999999999</v>
      </c>
      <c r="M44" s="13">
        <f t="shared" si="4"/>
        <v>5731.2359999999999</v>
      </c>
      <c r="N44" s="40"/>
      <c r="O44" s="13">
        <f t="shared" si="5"/>
        <v>0</v>
      </c>
    </row>
    <row r="45" spans="2:15" s="14" customFormat="1" ht="12" customHeight="1" x14ac:dyDescent="0.2">
      <c r="B45" s="62" t="s">
        <v>84</v>
      </c>
      <c r="C45" s="41"/>
      <c r="D45" s="12">
        <v>18</v>
      </c>
      <c r="E45" s="12">
        <v>18</v>
      </c>
      <c r="F45" s="12">
        <v>18</v>
      </c>
      <c r="G45" s="39"/>
      <c r="H45" s="12">
        <f t="shared" si="0"/>
        <v>0</v>
      </c>
      <c r="I45" s="12">
        <f t="shared" si="1"/>
        <v>1764</v>
      </c>
      <c r="J45" s="12">
        <f t="shared" si="2"/>
        <v>1764</v>
      </c>
      <c r="K45" s="33">
        <v>760</v>
      </c>
      <c r="L45" s="25">
        <f t="shared" si="3"/>
        <v>1340.64</v>
      </c>
      <c r="M45" s="13">
        <f t="shared" si="4"/>
        <v>7239.456000000001</v>
      </c>
      <c r="N45" s="40"/>
      <c r="O45" s="13">
        <f t="shared" si="5"/>
        <v>0</v>
      </c>
    </row>
    <row r="46" spans="2:15" s="14" customFormat="1" ht="12" customHeight="1" x14ac:dyDescent="0.2">
      <c r="B46" s="64" t="s">
        <v>85</v>
      </c>
      <c r="C46" s="41"/>
      <c r="D46" s="12">
        <v>18</v>
      </c>
      <c r="E46" s="12">
        <v>18</v>
      </c>
      <c r="F46" s="12">
        <v>18</v>
      </c>
      <c r="G46" s="39"/>
      <c r="H46" s="12">
        <f t="shared" si="0"/>
        <v>0</v>
      </c>
      <c r="I46" s="12">
        <f t="shared" si="1"/>
        <v>1764</v>
      </c>
      <c r="J46" s="12">
        <f t="shared" si="2"/>
        <v>1764</v>
      </c>
      <c r="K46" s="33">
        <v>760</v>
      </c>
      <c r="L46" s="25">
        <f t="shared" si="3"/>
        <v>1340.64</v>
      </c>
      <c r="M46" s="13">
        <f t="shared" si="4"/>
        <v>7239.456000000001</v>
      </c>
      <c r="N46" s="40"/>
      <c r="O46" s="13">
        <f t="shared" si="5"/>
        <v>0</v>
      </c>
    </row>
    <row r="47" spans="2:15" s="11" customFormat="1" ht="12" customHeight="1" x14ac:dyDescent="0.2">
      <c r="B47" s="64" t="s">
        <v>86</v>
      </c>
      <c r="C47" s="41"/>
      <c r="D47" s="12">
        <v>18</v>
      </c>
      <c r="E47" s="12">
        <v>18</v>
      </c>
      <c r="F47" s="12">
        <v>18</v>
      </c>
      <c r="G47" s="39"/>
      <c r="H47" s="12">
        <f t="shared" si="0"/>
        <v>0</v>
      </c>
      <c r="I47" s="12">
        <f t="shared" si="1"/>
        <v>1764</v>
      </c>
      <c r="J47" s="12">
        <f t="shared" si="2"/>
        <v>1764</v>
      </c>
      <c r="K47" s="33">
        <v>760</v>
      </c>
      <c r="L47" s="25">
        <f t="shared" si="3"/>
        <v>1340.64</v>
      </c>
      <c r="M47" s="13">
        <f t="shared" si="4"/>
        <v>7239.456000000001</v>
      </c>
      <c r="N47" s="40"/>
      <c r="O47" s="13">
        <f t="shared" si="5"/>
        <v>0</v>
      </c>
    </row>
    <row r="48" spans="2:15" s="11" customFormat="1" ht="12" customHeight="1" x14ac:dyDescent="0.2">
      <c r="B48" s="64" t="s">
        <v>87</v>
      </c>
      <c r="C48" s="41"/>
      <c r="D48" s="12">
        <v>18</v>
      </c>
      <c r="E48" s="12">
        <v>18</v>
      </c>
      <c r="F48" s="12">
        <v>18</v>
      </c>
      <c r="G48" s="39"/>
      <c r="H48" s="12">
        <f t="shared" si="0"/>
        <v>0</v>
      </c>
      <c r="I48" s="12">
        <f t="shared" si="1"/>
        <v>1764</v>
      </c>
      <c r="J48" s="12">
        <f t="shared" si="2"/>
        <v>1764</v>
      </c>
      <c r="K48" s="33">
        <v>760</v>
      </c>
      <c r="L48" s="25">
        <f t="shared" si="3"/>
        <v>1340.64</v>
      </c>
      <c r="M48" s="13">
        <f t="shared" si="4"/>
        <v>7239.456000000001</v>
      </c>
      <c r="N48" s="40"/>
      <c r="O48" s="13">
        <f t="shared" si="5"/>
        <v>0</v>
      </c>
    </row>
    <row r="49" spans="2:15" s="11" customFormat="1" ht="12" customHeight="1" x14ac:dyDescent="0.2">
      <c r="B49" s="64" t="s">
        <v>88</v>
      </c>
      <c r="C49" s="41"/>
      <c r="D49" s="12">
        <v>24</v>
      </c>
      <c r="E49" s="12">
        <v>24</v>
      </c>
      <c r="F49" s="12">
        <v>24</v>
      </c>
      <c r="G49" s="39"/>
      <c r="H49" s="12">
        <f t="shared" si="0"/>
        <v>0</v>
      </c>
      <c r="I49" s="12">
        <f t="shared" si="1"/>
        <v>2352</v>
      </c>
      <c r="J49" s="12">
        <f t="shared" si="2"/>
        <v>2352</v>
      </c>
      <c r="K49" s="33">
        <v>760</v>
      </c>
      <c r="L49" s="25">
        <f t="shared" si="3"/>
        <v>1787.52</v>
      </c>
      <c r="M49" s="13">
        <f t="shared" si="4"/>
        <v>9652.6080000000002</v>
      </c>
      <c r="N49" s="40"/>
      <c r="O49" s="13">
        <f t="shared" si="5"/>
        <v>0</v>
      </c>
    </row>
    <row r="50" spans="2:15" s="11" customFormat="1" ht="12" customHeight="1" x14ac:dyDescent="0.2">
      <c r="B50" s="61" t="s">
        <v>89</v>
      </c>
      <c r="C50" s="41"/>
      <c r="D50" s="12">
        <v>9</v>
      </c>
      <c r="E50" s="12">
        <v>9</v>
      </c>
      <c r="F50" s="12">
        <v>9</v>
      </c>
      <c r="G50" s="39"/>
      <c r="H50" s="12">
        <f t="shared" si="0"/>
        <v>0</v>
      </c>
      <c r="I50" s="12">
        <f t="shared" si="1"/>
        <v>882</v>
      </c>
      <c r="J50" s="12">
        <f t="shared" si="2"/>
        <v>882</v>
      </c>
      <c r="K50" s="33">
        <v>570</v>
      </c>
      <c r="L50" s="25">
        <f t="shared" si="3"/>
        <v>502.74</v>
      </c>
      <c r="M50" s="13">
        <f t="shared" si="4"/>
        <v>2714.7960000000003</v>
      </c>
      <c r="N50" s="40"/>
      <c r="O50" s="13">
        <f t="shared" si="5"/>
        <v>0</v>
      </c>
    </row>
    <row r="51" spans="2:15" s="11" customFormat="1" ht="12" customHeight="1" x14ac:dyDescent="0.2">
      <c r="B51" s="64" t="s">
        <v>90</v>
      </c>
      <c r="C51" s="41"/>
      <c r="D51" s="12">
        <v>12</v>
      </c>
      <c r="E51" s="12">
        <v>12</v>
      </c>
      <c r="F51" s="12">
        <v>12</v>
      </c>
      <c r="G51" s="39"/>
      <c r="H51" s="12">
        <f t="shared" si="0"/>
        <v>0</v>
      </c>
      <c r="I51" s="12">
        <f t="shared" si="1"/>
        <v>1176</v>
      </c>
      <c r="J51" s="12">
        <f t="shared" si="2"/>
        <v>1176</v>
      </c>
      <c r="K51" s="33">
        <v>760</v>
      </c>
      <c r="L51" s="25">
        <f t="shared" si="3"/>
        <v>893.76</v>
      </c>
      <c r="M51" s="13">
        <f t="shared" si="4"/>
        <v>4826.3040000000001</v>
      </c>
      <c r="N51" s="40"/>
      <c r="O51" s="13">
        <f t="shared" si="5"/>
        <v>0</v>
      </c>
    </row>
    <row r="52" spans="2:15" s="11" customFormat="1" ht="12" customHeight="1" x14ac:dyDescent="0.2">
      <c r="B52" s="64" t="s">
        <v>91</v>
      </c>
      <c r="C52" s="41"/>
      <c r="D52" s="12">
        <v>18</v>
      </c>
      <c r="E52" s="12">
        <v>18</v>
      </c>
      <c r="F52" s="12">
        <v>18</v>
      </c>
      <c r="G52" s="39"/>
      <c r="H52" s="12">
        <f t="shared" si="0"/>
        <v>0</v>
      </c>
      <c r="I52" s="12">
        <f t="shared" si="1"/>
        <v>1764</v>
      </c>
      <c r="J52" s="12">
        <f t="shared" si="2"/>
        <v>1764</v>
      </c>
      <c r="K52" s="33">
        <v>760</v>
      </c>
      <c r="L52" s="25">
        <f t="shared" si="3"/>
        <v>1340.64</v>
      </c>
      <c r="M52" s="13">
        <f t="shared" si="4"/>
        <v>7239.456000000001</v>
      </c>
      <c r="N52" s="40"/>
      <c r="O52" s="13">
        <f t="shared" si="5"/>
        <v>0</v>
      </c>
    </row>
    <row r="53" spans="2:15" s="11" customFormat="1" ht="12" customHeight="1" x14ac:dyDescent="0.2">
      <c r="B53" s="64" t="s">
        <v>92</v>
      </c>
      <c r="C53" s="41"/>
      <c r="D53" s="12">
        <v>18</v>
      </c>
      <c r="E53" s="12">
        <v>18</v>
      </c>
      <c r="F53" s="12">
        <v>18</v>
      </c>
      <c r="G53" s="39"/>
      <c r="H53" s="12">
        <f t="shared" si="0"/>
        <v>0</v>
      </c>
      <c r="I53" s="12">
        <f t="shared" si="1"/>
        <v>1764</v>
      </c>
      <c r="J53" s="12">
        <f t="shared" si="2"/>
        <v>1764</v>
      </c>
      <c r="K53" s="33">
        <v>760</v>
      </c>
      <c r="L53" s="25">
        <f t="shared" si="3"/>
        <v>1340.64</v>
      </c>
      <c r="M53" s="13">
        <f t="shared" si="4"/>
        <v>7239.456000000001</v>
      </c>
      <c r="N53" s="40"/>
      <c r="O53" s="13">
        <f t="shared" si="5"/>
        <v>0</v>
      </c>
    </row>
    <row r="54" spans="2:15" s="11" customFormat="1" ht="12" customHeight="1" x14ac:dyDescent="0.2">
      <c r="B54" s="64" t="s">
        <v>93</v>
      </c>
      <c r="C54" s="41"/>
      <c r="D54" s="12">
        <v>24</v>
      </c>
      <c r="E54" s="12">
        <v>24</v>
      </c>
      <c r="F54" s="12">
        <v>24</v>
      </c>
      <c r="G54" s="39"/>
      <c r="H54" s="12">
        <f t="shared" si="0"/>
        <v>0</v>
      </c>
      <c r="I54" s="12">
        <f t="shared" si="1"/>
        <v>2352</v>
      </c>
      <c r="J54" s="12">
        <f t="shared" si="2"/>
        <v>2352</v>
      </c>
      <c r="K54" s="33">
        <v>760</v>
      </c>
      <c r="L54" s="25">
        <f t="shared" si="3"/>
        <v>1787.52</v>
      </c>
      <c r="M54" s="13">
        <f t="shared" si="4"/>
        <v>9652.6080000000002</v>
      </c>
      <c r="N54" s="40"/>
      <c r="O54" s="13">
        <f t="shared" si="5"/>
        <v>0</v>
      </c>
    </row>
    <row r="55" spans="2:15" s="11" customFormat="1" ht="12" customHeight="1" x14ac:dyDescent="0.2">
      <c r="B55" s="61" t="s">
        <v>94</v>
      </c>
      <c r="C55" s="41"/>
      <c r="D55" s="12">
        <v>27</v>
      </c>
      <c r="E55" s="12">
        <v>27</v>
      </c>
      <c r="F55" s="12">
        <v>27</v>
      </c>
      <c r="G55" s="39"/>
      <c r="H55" s="12">
        <f t="shared" si="0"/>
        <v>0</v>
      </c>
      <c r="I55" s="12">
        <f t="shared" si="1"/>
        <v>2646</v>
      </c>
      <c r="J55" s="12">
        <f t="shared" si="2"/>
        <v>2646</v>
      </c>
      <c r="K55" s="33">
        <v>570</v>
      </c>
      <c r="L55" s="25">
        <f t="shared" si="3"/>
        <v>1508.22</v>
      </c>
      <c r="M55" s="13">
        <f t="shared" si="4"/>
        <v>8144.3880000000008</v>
      </c>
      <c r="N55" s="40"/>
      <c r="O55" s="13">
        <f t="shared" si="5"/>
        <v>0</v>
      </c>
    </row>
    <row r="56" spans="2:15" s="11" customFormat="1" ht="12" customHeight="1" x14ac:dyDescent="0.2">
      <c r="B56" s="62" t="s">
        <v>95</v>
      </c>
      <c r="C56" s="41"/>
      <c r="D56" s="12">
        <v>6</v>
      </c>
      <c r="E56" s="12">
        <v>6</v>
      </c>
      <c r="F56" s="12">
        <v>6</v>
      </c>
      <c r="G56" s="39"/>
      <c r="H56" s="12">
        <f t="shared" si="0"/>
        <v>0</v>
      </c>
      <c r="I56" s="12">
        <f t="shared" si="1"/>
        <v>588</v>
      </c>
      <c r="J56" s="12">
        <f t="shared" si="2"/>
        <v>588</v>
      </c>
      <c r="K56" s="33">
        <v>570</v>
      </c>
      <c r="L56" s="25">
        <f t="shared" si="3"/>
        <v>335.16</v>
      </c>
      <c r="M56" s="13">
        <f t="shared" si="4"/>
        <v>1809.8640000000003</v>
      </c>
      <c r="N56" s="40"/>
      <c r="O56" s="13">
        <f t="shared" si="5"/>
        <v>0</v>
      </c>
    </row>
    <row r="57" spans="2:15" s="11" customFormat="1" ht="12" customHeight="1" x14ac:dyDescent="0.2">
      <c r="B57" s="62" t="s">
        <v>96</v>
      </c>
      <c r="C57" s="41"/>
      <c r="D57" s="12">
        <v>9</v>
      </c>
      <c r="E57" s="12">
        <v>9</v>
      </c>
      <c r="F57" s="12">
        <v>9</v>
      </c>
      <c r="G57" s="39"/>
      <c r="H57" s="12">
        <f t="shared" si="0"/>
        <v>0</v>
      </c>
      <c r="I57" s="12">
        <f t="shared" si="1"/>
        <v>882</v>
      </c>
      <c r="J57" s="12">
        <f t="shared" si="2"/>
        <v>882</v>
      </c>
      <c r="K57" s="33">
        <v>760</v>
      </c>
      <c r="L57" s="25">
        <f t="shared" si="3"/>
        <v>670.32</v>
      </c>
      <c r="M57" s="13">
        <f t="shared" si="4"/>
        <v>3619.7280000000005</v>
      </c>
      <c r="N57" s="40"/>
      <c r="O57" s="13">
        <f t="shared" si="5"/>
        <v>0</v>
      </c>
    </row>
    <row r="58" spans="2:15" s="11" customFormat="1" ht="12" customHeight="1" x14ac:dyDescent="0.2">
      <c r="B58" s="62" t="s">
        <v>97</v>
      </c>
      <c r="C58" s="41"/>
      <c r="D58" s="12">
        <v>9</v>
      </c>
      <c r="E58" s="12">
        <v>9</v>
      </c>
      <c r="F58" s="12">
        <v>9</v>
      </c>
      <c r="G58" s="39"/>
      <c r="H58" s="12">
        <f t="shared" si="0"/>
        <v>0</v>
      </c>
      <c r="I58" s="12">
        <f t="shared" si="1"/>
        <v>882</v>
      </c>
      <c r="J58" s="12">
        <f t="shared" si="2"/>
        <v>882</v>
      </c>
      <c r="K58" s="33">
        <v>760</v>
      </c>
      <c r="L58" s="25">
        <f t="shared" si="3"/>
        <v>670.32</v>
      </c>
      <c r="M58" s="13">
        <f t="shared" si="4"/>
        <v>3619.7280000000005</v>
      </c>
      <c r="N58" s="40"/>
      <c r="O58" s="13">
        <f t="shared" si="5"/>
        <v>0</v>
      </c>
    </row>
    <row r="59" spans="2:15" s="11" customFormat="1" ht="12" customHeight="1" x14ac:dyDescent="0.2">
      <c r="B59" s="62" t="s">
        <v>98</v>
      </c>
      <c r="C59" s="41"/>
      <c r="D59" s="12">
        <v>24</v>
      </c>
      <c r="E59" s="12">
        <v>24</v>
      </c>
      <c r="F59" s="12">
        <v>24</v>
      </c>
      <c r="G59" s="39"/>
      <c r="H59" s="12">
        <f t="shared" si="0"/>
        <v>0</v>
      </c>
      <c r="I59" s="12">
        <f t="shared" si="1"/>
        <v>2352</v>
      </c>
      <c r="J59" s="12">
        <f t="shared" si="2"/>
        <v>2352</v>
      </c>
      <c r="K59" s="33">
        <v>760</v>
      </c>
      <c r="L59" s="25">
        <f t="shared" si="3"/>
        <v>1787.52</v>
      </c>
      <c r="M59" s="13">
        <f t="shared" si="4"/>
        <v>9652.6080000000002</v>
      </c>
      <c r="N59" s="40"/>
      <c r="O59" s="13">
        <f t="shared" si="5"/>
        <v>0</v>
      </c>
    </row>
    <row r="60" spans="2:15" s="11" customFormat="1" ht="12" customHeight="1" x14ac:dyDescent="0.2">
      <c r="B60" s="62" t="s">
        <v>99</v>
      </c>
      <c r="C60" s="41"/>
      <c r="D60" s="12">
        <v>12</v>
      </c>
      <c r="E60" s="12">
        <v>12</v>
      </c>
      <c r="F60" s="12">
        <v>12</v>
      </c>
      <c r="G60" s="39"/>
      <c r="H60" s="12">
        <f t="shared" si="0"/>
        <v>0</v>
      </c>
      <c r="I60" s="12">
        <f t="shared" si="1"/>
        <v>1176</v>
      </c>
      <c r="J60" s="12">
        <f t="shared" si="2"/>
        <v>1176</v>
      </c>
      <c r="K60" s="33">
        <v>760</v>
      </c>
      <c r="L60" s="25">
        <f t="shared" si="3"/>
        <v>893.76</v>
      </c>
      <c r="M60" s="13">
        <f t="shared" si="4"/>
        <v>4826.3040000000001</v>
      </c>
      <c r="N60" s="40"/>
      <c r="O60" s="13">
        <f t="shared" si="5"/>
        <v>0</v>
      </c>
    </row>
    <row r="61" spans="2:15" s="11" customFormat="1" ht="12" customHeight="1" x14ac:dyDescent="0.2">
      <c r="B61" s="62" t="s">
        <v>100</v>
      </c>
      <c r="C61" s="41"/>
      <c r="D61" s="12">
        <v>18</v>
      </c>
      <c r="E61" s="12">
        <v>18</v>
      </c>
      <c r="F61" s="12">
        <v>18</v>
      </c>
      <c r="G61" s="39"/>
      <c r="H61" s="12">
        <f t="shared" si="0"/>
        <v>0</v>
      </c>
      <c r="I61" s="12">
        <f t="shared" si="1"/>
        <v>1764</v>
      </c>
      <c r="J61" s="12">
        <f t="shared" si="2"/>
        <v>1764</v>
      </c>
      <c r="K61" s="33">
        <v>760</v>
      </c>
      <c r="L61" s="25">
        <f t="shared" si="3"/>
        <v>1340.64</v>
      </c>
      <c r="M61" s="13">
        <f t="shared" si="4"/>
        <v>7239.456000000001</v>
      </c>
      <c r="N61" s="40"/>
      <c r="O61" s="13">
        <f t="shared" si="5"/>
        <v>0</v>
      </c>
    </row>
    <row r="62" spans="2:15" s="11" customFormat="1" ht="12" customHeight="1" x14ac:dyDescent="0.2">
      <c r="B62" s="60" t="s">
        <v>101</v>
      </c>
      <c r="C62" s="41"/>
      <c r="D62" s="12">
        <v>9</v>
      </c>
      <c r="E62" s="12">
        <v>9</v>
      </c>
      <c r="F62" s="12">
        <v>9</v>
      </c>
      <c r="G62" s="39"/>
      <c r="H62" s="12">
        <f t="shared" si="0"/>
        <v>0</v>
      </c>
      <c r="I62" s="12">
        <f t="shared" si="1"/>
        <v>882</v>
      </c>
      <c r="J62" s="12">
        <f t="shared" si="2"/>
        <v>882</v>
      </c>
      <c r="K62" s="33">
        <v>570</v>
      </c>
      <c r="L62" s="25">
        <f t="shared" si="3"/>
        <v>502.74</v>
      </c>
      <c r="M62" s="13">
        <f t="shared" si="4"/>
        <v>2714.7960000000003</v>
      </c>
      <c r="N62" s="40"/>
      <c r="O62" s="13">
        <f t="shared" si="5"/>
        <v>0</v>
      </c>
    </row>
    <row r="63" spans="2:15" s="11" customFormat="1" ht="12" customHeight="1" x14ac:dyDescent="0.2">
      <c r="B63" s="62" t="s">
        <v>102</v>
      </c>
      <c r="C63" s="41"/>
      <c r="D63" s="12">
        <v>18</v>
      </c>
      <c r="E63" s="12">
        <v>18</v>
      </c>
      <c r="F63" s="12">
        <v>18</v>
      </c>
      <c r="G63" s="39"/>
      <c r="H63" s="12">
        <f t="shared" si="0"/>
        <v>0</v>
      </c>
      <c r="I63" s="12">
        <f t="shared" si="1"/>
        <v>1764</v>
      </c>
      <c r="J63" s="12">
        <f t="shared" si="2"/>
        <v>1764</v>
      </c>
      <c r="K63" s="33">
        <v>760</v>
      </c>
      <c r="L63" s="25">
        <f t="shared" si="3"/>
        <v>1340.64</v>
      </c>
      <c r="M63" s="13">
        <f t="shared" si="4"/>
        <v>7239.456000000001</v>
      </c>
      <c r="N63" s="40"/>
      <c r="O63" s="13">
        <f t="shared" si="5"/>
        <v>0</v>
      </c>
    </row>
    <row r="64" spans="2:15" s="11" customFormat="1" ht="12" customHeight="1" x14ac:dyDescent="0.2">
      <c r="B64" s="64" t="s">
        <v>103</v>
      </c>
      <c r="C64" s="41"/>
      <c r="D64" s="12">
        <v>18</v>
      </c>
      <c r="E64" s="12">
        <v>18</v>
      </c>
      <c r="F64" s="12">
        <v>18</v>
      </c>
      <c r="G64" s="39"/>
      <c r="H64" s="12">
        <f t="shared" si="0"/>
        <v>0</v>
      </c>
      <c r="I64" s="12">
        <f t="shared" si="1"/>
        <v>1764</v>
      </c>
      <c r="J64" s="12">
        <f t="shared" si="2"/>
        <v>1764</v>
      </c>
      <c r="K64" s="33">
        <v>760</v>
      </c>
      <c r="L64" s="25">
        <f t="shared" si="3"/>
        <v>1340.64</v>
      </c>
      <c r="M64" s="13">
        <f t="shared" si="4"/>
        <v>7239.456000000001</v>
      </c>
      <c r="N64" s="40"/>
      <c r="O64" s="13">
        <f t="shared" si="5"/>
        <v>0</v>
      </c>
    </row>
    <row r="65" spans="2:15" s="14" customFormat="1" ht="12" customHeight="1" x14ac:dyDescent="0.2">
      <c r="B65" s="64" t="s">
        <v>104</v>
      </c>
      <c r="C65" s="41"/>
      <c r="D65" s="12">
        <v>12</v>
      </c>
      <c r="E65" s="12">
        <v>12</v>
      </c>
      <c r="F65" s="12">
        <v>12</v>
      </c>
      <c r="G65" s="39"/>
      <c r="H65" s="12">
        <f t="shared" si="0"/>
        <v>0</v>
      </c>
      <c r="I65" s="12">
        <f t="shared" si="1"/>
        <v>1176</v>
      </c>
      <c r="J65" s="12">
        <f t="shared" si="2"/>
        <v>1176</v>
      </c>
      <c r="K65" s="33">
        <v>570</v>
      </c>
      <c r="L65" s="25">
        <f t="shared" si="3"/>
        <v>670.32</v>
      </c>
      <c r="M65" s="13">
        <f t="shared" si="4"/>
        <v>3619.7280000000005</v>
      </c>
      <c r="N65" s="40"/>
      <c r="O65" s="13">
        <f t="shared" si="5"/>
        <v>0</v>
      </c>
    </row>
    <row r="66" spans="2:15" s="11" customFormat="1" ht="12" customHeight="1" x14ac:dyDescent="0.2">
      <c r="B66" s="64" t="s">
        <v>105</v>
      </c>
      <c r="C66" s="41"/>
      <c r="D66" s="12">
        <v>24</v>
      </c>
      <c r="E66" s="12">
        <v>24</v>
      </c>
      <c r="F66" s="12">
        <v>24</v>
      </c>
      <c r="G66" s="39"/>
      <c r="H66" s="12">
        <f t="shared" si="0"/>
        <v>0</v>
      </c>
      <c r="I66" s="12">
        <f t="shared" si="1"/>
        <v>2352</v>
      </c>
      <c r="J66" s="12">
        <f t="shared" si="2"/>
        <v>2352</v>
      </c>
      <c r="K66" s="33">
        <v>665</v>
      </c>
      <c r="L66" s="25">
        <f t="shared" si="3"/>
        <v>1564.08</v>
      </c>
      <c r="M66" s="13">
        <f t="shared" si="4"/>
        <v>8446.0320000000011</v>
      </c>
      <c r="N66" s="40"/>
      <c r="O66" s="13">
        <f t="shared" si="5"/>
        <v>0</v>
      </c>
    </row>
    <row r="67" spans="2:15" s="11" customFormat="1" ht="12" customHeight="1" x14ac:dyDescent="0.2">
      <c r="B67" s="64" t="s">
        <v>106</v>
      </c>
      <c r="C67" s="41"/>
      <c r="D67" s="12">
        <v>12</v>
      </c>
      <c r="E67" s="12">
        <v>12</v>
      </c>
      <c r="F67" s="12">
        <v>12</v>
      </c>
      <c r="G67" s="39"/>
      <c r="H67" s="12">
        <f t="shared" si="0"/>
        <v>0</v>
      </c>
      <c r="I67" s="12">
        <f t="shared" si="1"/>
        <v>1176</v>
      </c>
      <c r="J67" s="12">
        <f t="shared" si="2"/>
        <v>1176</v>
      </c>
      <c r="K67" s="33">
        <v>760</v>
      </c>
      <c r="L67" s="25">
        <f t="shared" si="3"/>
        <v>893.76</v>
      </c>
      <c r="M67" s="13">
        <f t="shared" si="4"/>
        <v>4826.3040000000001</v>
      </c>
      <c r="N67" s="40"/>
      <c r="O67" s="13">
        <f t="shared" si="5"/>
        <v>0</v>
      </c>
    </row>
    <row r="68" spans="2:15" s="11" customFormat="1" ht="12" customHeight="1" x14ac:dyDescent="0.2">
      <c r="B68" s="61" t="s">
        <v>107</v>
      </c>
      <c r="C68" s="41"/>
      <c r="D68" s="12">
        <v>27</v>
      </c>
      <c r="E68" s="12">
        <v>27</v>
      </c>
      <c r="F68" s="12">
        <v>27</v>
      </c>
      <c r="G68" s="39"/>
      <c r="H68" s="12">
        <f t="shared" si="0"/>
        <v>0</v>
      </c>
      <c r="I68" s="12">
        <f t="shared" si="1"/>
        <v>2646</v>
      </c>
      <c r="J68" s="12">
        <f t="shared" si="2"/>
        <v>2646</v>
      </c>
      <c r="K68" s="33">
        <v>570</v>
      </c>
      <c r="L68" s="25">
        <f t="shared" si="3"/>
        <v>1508.22</v>
      </c>
      <c r="M68" s="13">
        <f t="shared" si="4"/>
        <v>8144.3880000000008</v>
      </c>
      <c r="N68" s="40"/>
      <c r="O68" s="13">
        <f t="shared" si="5"/>
        <v>0</v>
      </c>
    </row>
    <row r="69" spans="2:15" s="11" customFormat="1" ht="12" customHeight="1" x14ac:dyDescent="0.2">
      <c r="B69" s="64" t="s">
        <v>108</v>
      </c>
      <c r="C69" s="41"/>
      <c r="D69" s="12">
        <v>18</v>
      </c>
      <c r="E69" s="12">
        <v>18</v>
      </c>
      <c r="F69" s="12">
        <v>18</v>
      </c>
      <c r="G69" s="39"/>
      <c r="H69" s="12">
        <f t="shared" si="0"/>
        <v>0</v>
      </c>
      <c r="I69" s="12">
        <f t="shared" si="1"/>
        <v>1764</v>
      </c>
      <c r="J69" s="12">
        <f t="shared" si="2"/>
        <v>1764</v>
      </c>
      <c r="K69" s="33">
        <v>760</v>
      </c>
      <c r="L69" s="25">
        <f t="shared" si="3"/>
        <v>1340.64</v>
      </c>
      <c r="M69" s="13">
        <f t="shared" si="4"/>
        <v>7239.456000000001</v>
      </c>
      <c r="N69" s="40"/>
      <c r="O69" s="13">
        <f t="shared" si="5"/>
        <v>0</v>
      </c>
    </row>
    <row r="70" spans="2:15" s="11" customFormat="1" ht="12" customHeight="1" x14ac:dyDescent="0.2">
      <c r="B70" s="64" t="s">
        <v>109</v>
      </c>
      <c r="C70" s="41"/>
      <c r="D70" s="12">
        <v>18</v>
      </c>
      <c r="E70" s="12">
        <v>18</v>
      </c>
      <c r="F70" s="12">
        <v>18</v>
      </c>
      <c r="G70" s="39"/>
      <c r="H70" s="12">
        <f t="shared" si="0"/>
        <v>0</v>
      </c>
      <c r="I70" s="12">
        <f t="shared" si="1"/>
        <v>1764</v>
      </c>
      <c r="J70" s="12">
        <f t="shared" si="2"/>
        <v>1764</v>
      </c>
      <c r="K70" s="33">
        <v>760</v>
      </c>
      <c r="L70" s="25">
        <f t="shared" si="3"/>
        <v>1340.64</v>
      </c>
      <c r="M70" s="13">
        <f t="shared" si="4"/>
        <v>7239.456000000001</v>
      </c>
      <c r="N70" s="40"/>
      <c r="O70" s="13">
        <f t="shared" si="5"/>
        <v>0</v>
      </c>
    </row>
    <row r="71" spans="2:15" s="11" customFormat="1" ht="12" customHeight="1" x14ac:dyDescent="0.2">
      <c r="B71" s="64" t="s">
        <v>110</v>
      </c>
      <c r="C71" s="41"/>
      <c r="D71" s="12">
        <v>18</v>
      </c>
      <c r="E71" s="12">
        <v>18</v>
      </c>
      <c r="F71" s="12">
        <v>18</v>
      </c>
      <c r="G71" s="39"/>
      <c r="H71" s="12">
        <f t="shared" ref="H71:H85" si="7">F71*G71</f>
        <v>0</v>
      </c>
      <c r="I71" s="12">
        <f t="shared" ref="I71:I84" si="8">E71*98</f>
        <v>1764</v>
      </c>
      <c r="J71" s="12">
        <f t="shared" ref="J71:J84" si="9">I71-H71</f>
        <v>1764</v>
      </c>
      <c r="K71" s="33">
        <v>760</v>
      </c>
      <c r="L71" s="25">
        <f t="shared" ref="L71:L84" si="10">J71*K71/1000</f>
        <v>1340.64</v>
      </c>
      <c r="M71" s="13">
        <f t="shared" ref="M71:M85" si="11">L71*5.4</f>
        <v>7239.456000000001</v>
      </c>
      <c r="N71" s="40"/>
      <c r="O71" s="13">
        <f t="shared" ref="O71:O84" si="12">N71*F71</f>
        <v>0</v>
      </c>
    </row>
    <row r="72" spans="2:15" s="11" customFormat="1" ht="12" customHeight="1" x14ac:dyDescent="0.2">
      <c r="B72" s="64" t="s">
        <v>111</v>
      </c>
      <c r="C72" s="41"/>
      <c r="D72" s="12">
        <v>18</v>
      </c>
      <c r="E72" s="12">
        <v>18</v>
      </c>
      <c r="F72" s="12">
        <v>18</v>
      </c>
      <c r="G72" s="39"/>
      <c r="H72" s="12">
        <f t="shared" si="7"/>
        <v>0</v>
      </c>
      <c r="I72" s="12">
        <f t="shared" si="8"/>
        <v>1764</v>
      </c>
      <c r="J72" s="12">
        <f t="shared" si="9"/>
        <v>1764</v>
      </c>
      <c r="K72" s="33">
        <v>760</v>
      </c>
      <c r="L72" s="25">
        <f t="shared" si="10"/>
        <v>1340.64</v>
      </c>
      <c r="M72" s="13">
        <f t="shared" si="11"/>
        <v>7239.456000000001</v>
      </c>
      <c r="N72" s="40"/>
      <c r="O72" s="13">
        <f t="shared" si="12"/>
        <v>0</v>
      </c>
    </row>
    <row r="73" spans="2:15" s="11" customFormat="1" ht="12" customHeight="1" x14ac:dyDescent="0.2">
      <c r="B73" s="64" t="s">
        <v>112</v>
      </c>
      <c r="C73" s="41"/>
      <c r="D73" s="12">
        <v>24</v>
      </c>
      <c r="E73" s="12">
        <v>24</v>
      </c>
      <c r="F73" s="12">
        <v>24</v>
      </c>
      <c r="G73" s="39"/>
      <c r="H73" s="12">
        <f t="shared" si="7"/>
        <v>0</v>
      </c>
      <c r="I73" s="12">
        <f t="shared" si="8"/>
        <v>2352</v>
      </c>
      <c r="J73" s="12">
        <f t="shared" si="9"/>
        <v>2352</v>
      </c>
      <c r="K73" s="33">
        <v>760</v>
      </c>
      <c r="L73" s="25">
        <f t="shared" si="10"/>
        <v>1787.52</v>
      </c>
      <c r="M73" s="13">
        <f t="shared" si="11"/>
        <v>9652.6080000000002</v>
      </c>
      <c r="N73" s="40"/>
      <c r="O73" s="13">
        <f t="shared" si="12"/>
        <v>0</v>
      </c>
    </row>
    <row r="74" spans="2:15" s="11" customFormat="1" ht="12" customHeight="1" x14ac:dyDescent="0.2">
      <c r="B74" s="64" t="s">
        <v>113</v>
      </c>
      <c r="C74" s="41"/>
      <c r="D74" s="12">
        <v>9</v>
      </c>
      <c r="E74" s="12">
        <v>9</v>
      </c>
      <c r="F74" s="12">
        <v>9</v>
      </c>
      <c r="G74" s="39"/>
      <c r="H74" s="12">
        <f t="shared" si="7"/>
        <v>0</v>
      </c>
      <c r="I74" s="12">
        <f t="shared" si="8"/>
        <v>882</v>
      </c>
      <c r="J74" s="12">
        <f t="shared" si="9"/>
        <v>882</v>
      </c>
      <c r="K74" s="33">
        <v>760</v>
      </c>
      <c r="L74" s="25">
        <f t="shared" si="10"/>
        <v>670.32</v>
      </c>
      <c r="M74" s="13">
        <f t="shared" si="11"/>
        <v>3619.7280000000005</v>
      </c>
      <c r="N74" s="40"/>
      <c r="O74" s="13">
        <f t="shared" si="12"/>
        <v>0</v>
      </c>
    </row>
    <row r="75" spans="2:15" s="11" customFormat="1" ht="12" customHeight="1" x14ac:dyDescent="0.2">
      <c r="B75" s="61" t="s">
        <v>114</v>
      </c>
      <c r="C75" s="41"/>
      <c r="D75" s="12">
        <v>28</v>
      </c>
      <c r="E75" s="12">
        <v>28</v>
      </c>
      <c r="F75" s="12">
        <v>28</v>
      </c>
      <c r="G75" s="39"/>
      <c r="H75" s="12">
        <f t="shared" si="7"/>
        <v>0</v>
      </c>
      <c r="I75" s="12">
        <f t="shared" si="8"/>
        <v>2744</v>
      </c>
      <c r="J75" s="12">
        <f t="shared" si="9"/>
        <v>2744</v>
      </c>
      <c r="K75" s="33">
        <v>570</v>
      </c>
      <c r="L75" s="25">
        <f t="shared" si="10"/>
        <v>1564.08</v>
      </c>
      <c r="M75" s="13">
        <f t="shared" si="11"/>
        <v>8446.0320000000011</v>
      </c>
      <c r="N75" s="40"/>
      <c r="O75" s="13">
        <f t="shared" si="12"/>
        <v>0</v>
      </c>
    </row>
    <row r="76" spans="2:15" s="11" customFormat="1" ht="12" customHeight="1" x14ac:dyDescent="0.2">
      <c r="B76" s="64" t="s">
        <v>115</v>
      </c>
      <c r="C76" s="41"/>
      <c r="D76" s="12">
        <v>24</v>
      </c>
      <c r="E76" s="12">
        <v>24</v>
      </c>
      <c r="F76" s="12">
        <v>24</v>
      </c>
      <c r="G76" s="39"/>
      <c r="H76" s="12">
        <f t="shared" si="7"/>
        <v>0</v>
      </c>
      <c r="I76" s="12">
        <f t="shared" si="8"/>
        <v>2352</v>
      </c>
      <c r="J76" s="12">
        <f t="shared" si="9"/>
        <v>2352</v>
      </c>
      <c r="K76" s="33">
        <v>760</v>
      </c>
      <c r="L76" s="25">
        <f t="shared" si="10"/>
        <v>1787.52</v>
      </c>
      <c r="M76" s="13">
        <f t="shared" si="11"/>
        <v>9652.6080000000002</v>
      </c>
      <c r="N76" s="40"/>
      <c r="O76" s="13">
        <f t="shared" si="12"/>
        <v>0</v>
      </c>
    </row>
    <row r="77" spans="2:15" s="11" customFormat="1" ht="12" customHeight="1" x14ac:dyDescent="0.2">
      <c r="B77" s="64" t="s">
        <v>116</v>
      </c>
      <c r="C77" s="41"/>
      <c r="D77" s="12">
        <v>18</v>
      </c>
      <c r="E77" s="12">
        <v>18</v>
      </c>
      <c r="F77" s="12">
        <v>18</v>
      </c>
      <c r="G77" s="39"/>
      <c r="H77" s="12">
        <f t="shared" si="7"/>
        <v>0</v>
      </c>
      <c r="I77" s="12">
        <f t="shared" si="8"/>
        <v>1764</v>
      </c>
      <c r="J77" s="12">
        <f t="shared" si="9"/>
        <v>1764</v>
      </c>
      <c r="K77" s="33">
        <v>760</v>
      </c>
      <c r="L77" s="25">
        <f t="shared" si="10"/>
        <v>1340.64</v>
      </c>
      <c r="M77" s="13">
        <f t="shared" si="11"/>
        <v>7239.456000000001</v>
      </c>
      <c r="N77" s="40"/>
      <c r="O77" s="13">
        <f t="shared" si="12"/>
        <v>0</v>
      </c>
    </row>
    <row r="78" spans="2:15" s="11" customFormat="1" ht="12" customHeight="1" x14ac:dyDescent="0.2">
      <c r="B78" s="64" t="s">
        <v>117</v>
      </c>
      <c r="C78" s="41"/>
      <c r="D78" s="12">
        <v>18</v>
      </c>
      <c r="E78" s="12">
        <v>18</v>
      </c>
      <c r="F78" s="12">
        <v>18</v>
      </c>
      <c r="G78" s="39"/>
      <c r="H78" s="12">
        <f t="shared" si="7"/>
        <v>0</v>
      </c>
      <c r="I78" s="12">
        <f t="shared" si="8"/>
        <v>1764</v>
      </c>
      <c r="J78" s="12">
        <f t="shared" si="9"/>
        <v>1764</v>
      </c>
      <c r="K78" s="33">
        <v>760</v>
      </c>
      <c r="L78" s="25">
        <f t="shared" si="10"/>
        <v>1340.64</v>
      </c>
      <c r="M78" s="13">
        <f t="shared" si="11"/>
        <v>7239.456000000001</v>
      </c>
      <c r="N78" s="40"/>
      <c r="O78" s="13">
        <f t="shared" si="12"/>
        <v>0</v>
      </c>
    </row>
    <row r="79" spans="2:15" s="11" customFormat="1" ht="12" customHeight="1" x14ac:dyDescent="0.2">
      <c r="B79" s="64" t="s">
        <v>118</v>
      </c>
      <c r="C79" s="41"/>
      <c r="D79" s="12">
        <v>9</v>
      </c>
      <c r="E79" s="12">
        <v>9</v>
      </c>
      <c r="F79" s="12">
        <v>9</v>
      </c>
      <c r="G79" s="39"/>
      <c r="H79" s="12">
        <f t="shared" si="7"/>
        <v>0</v>
      </c>
      <c r="I79" s="12">
        <f t="shared" si="8"/>
        <v>882</v>
      </c>
      <c r="J79" s="12">
        <f t="shared" si="9"/>
        <v>882</v>
      </c>
      <c r="K79" s="33">
        <v>760</v>
      </c>
      <c r="L79" s="25">
        <f t="shared" si="10"/>
        <v>670.32</v>
      </c>
      <c r="M79" s="13">
        <f t="shared" si="11"/>
        <v>3619.7280000000005</v>
      </c>
      <c r="N79" s="40"/>
      <c r="O79" s="13">
        <f t="shared" si="12"/>
        <v>0</v>
      </c>
    </row>
    <row r="80" spans="2:15" s="11" customFormat="1" ht="12" customHeight="1" x14ac:dyDescent="0.2">
      <c r="B80" s="61" t="s">
        <v>119</v>
      </c>
      <c r="C80" s="41"/>
      <c r="D80" s="12">
        <v>14</v>
      </c>
      <c r="E80" s="12">
        <v>14</v>
      </c>
      <c r="F80" s="12">
        <v>14</v>
      </c>
      <c r="G80" s="39"/>
      <c r="H80" s="12">
        <f t="shared" si="7"/>
        <v>0</v>
      </c>
      <c r="I80" s="12">
        <f t="shared" si="8"/>
        <v>1372</v>
      </c>
      <c r="J80" s="12">
        <f t="shared" si="9"/>
        <v>1372</v>
      </c>
      <c r="K80" s="33">
        <v>570</v>
      </c>
      <c r="L80" s="25">
        <f t="shared" si="10"/>
        <v>782.04</v>
      </c>
      <c r="M80" s="13">
        <f t="shared" si="11"/>
        <v>4223.0160000000005</v>
      </c>
      <c r="N80" s="40"/>
      <c r="O80" s="13">
        <f t="shared" si="12"/>
        <v>0</v>
      </c>
    </row>
    <row r="81" spans="2:15" s="11" customFormat="1" ht="12" customHeight="1" x14ac:dyDescent="0.2">
      <c r="B81" s="64" t="s">
        <v>120</v>
      </c>
      <c r="C81" s="41"/>
      <c r="D81" s="12">
        <v>4</v>
      </c>
      <c r="E81" s="12">
        <v>4</v>
      </c>
      <c r="F81" s="12">
        <v>4</v>
      </c>
      <c r="G81" s="39"/>
      <c r="H81" s="12">
        <f t="shared" si="7"/>
        <v>0</v>
      </c>
      <c r="I81" s="12">
        <f t="shared" si="8"/>
        <v>392</v>
      </c>
      <c r="J81" s="12">
        <f t="shared" si="9"/>
        <v>392</v>
      </c>
      <c r="K81" s="33">
        <v>570</v>
      </c>
      <c r="L81" s="25">
        <f t="shared" si="10"/>
        <v>223.44</v>
      </c>
      <c r="M81" s="13">
        <f t="shared" si="11"/>
        <v>1206.576</v>
      </c>
      <c r="N81" s="40"/>
      <c r="O81" s="13">
        <f t="shared" si="12"/>
        <v>0</v>
      </c>
    </row>
    <row r="82" spans="2:15" s="11" customFormat="1" ht="12" customHeight="1" x14ac:dyDescent="0.2">
      <c r="B82" s="64" t="s">
        <v>121</v>
      </c>
      <c r="C82" s="41"/>
      <c r="D82" s="12">
        <v>4</v>
      </c>
      <c r="E82" s="12">
        <v>4</v>
      </c>
      <c r="F82" s="12">
        <v>4</v>
      </c>
      <c r="G82" s="39"/>
      <c r="H82" s="12">
        <f t="shared" si="7"/>
        <v>0</v>
      </c>
      <c r="I82" s="12">
        <f t="shared" si="8"/>
        <v>392</v>
      </c>
      <c r="J82" s="12">
        <f t="shared" si="9"/>
        <v>392</v>
      </c>
      <c r="K82" s="33">
        <v>570</v>
      </c>
      <c r="L82" s="25">
        <f t="shared" si="10"/>
        <v>223.44</v>
      </c>
      <c r="M82" s="13">
        <f t="shared" si="11"/>
        <v>1206.576</v>
      </c>
      <c r="N82" s="40"/>
      <c r="O82" s="13">
        <f t="shared" si="12"/>
        <v>0</v>
      </c>
    </row>
    <row r="83" spans="2:15" s="11" customFormat="1" ht="12" customHeight="1" x14ac:dyDescent="0.2">
      <c r="B83" s="64" t="s">
        <v>122</v>
      </c>
      <c r="C83" s="41"/>
      <c r="D83" s="12">
        <v>3</v>
      </c>
      <c r="E83" s="12">
        <v>3</v>
      </c>
      <c r="F83" s="12">
        <v>3</v>
      </c>
      <c r="G83" s="39"/>
      <c r="H83" s="12">
        <f t="shared" si="7"/>
        <v>0</v>
      </c>
      <c r="I83" s="12">
        <f t="shared" si="8"/>
        <v>294</v>
      </c>
      <c r="J83" s="12">
        <f t="shared" si="9"/>
        <v>294</v>
      </c>
      <c r="K83" s="33">
        <v>760</v>
      </c>
      <c r="L83" s="25">
        <f t="shared" si="10"/>
        <v>223.44</v>
      </c>
      <c r="M83" s="13">
        <f t="shared" si="11"/>
        <v>1206.576</v>
      </c>
      <c r="N83" s="40"/>
      <c r="O83" s="13">
        <f t="shared" si="12"/>
        <v>0</v>
      </c>
    </row>
    <row r="84" spans="2:15" s="11" customFormat="1" ht="12" customHeight="1" x14ac:dyDescent="0.2">
      <c r="B84" s="61" t="s">
        <v>123</v>
      </c>
      <c r="C84" s="41"/>
      <c r="D84" s="12">
        <v>2</v>
      </c>
      <c r="E84" s="12">
        <v>2</v>
      </c>
      <c r="F84" s="12">
        <v>2</v>
      </c>
      <c r="G84" s="39"/>
      <c r="H84" s="12">
        <f t="shared" si="7"/>
        <v>0</v>
      </c>
      <c r="I84" s="12">
        <f t="shared" si="8"/>
        <v>196</v>
      </c>
      <c r="J84" s="12">
        <f t="shared" si="9"/>
        <v>196</v>
      </c>
      <c r="K84" s="33">
        <v>570</v>
      </c>
      <c r="L84" s="25">
        <f t="shared" si="10"/>
        <v>111.72</v>
      </c>
      <c r="M84" s="13">
        <f t="shared" si="11"/>
        <v>603.28800000000001</v>
      </c>
      <c r="N84" s="40"/>
      <c r="O84" s="13">
        <f t="shared" si="12"/>
        <v>0</v>
      </c>
    </row>
    <row r="85" spans="2:15" x14ac:dyDescent="0.25">
      <c r="B85" s="87" t="s">
        <v>29</v>
      </c>
      <c r="C85" s="88"/>
      <c r="D85" s="66">
        <f>SUM(D6:D84)</f>
        <v>1057</v>
      </c>
      <c r="E85" s="66">
        <f>SUM(E6:E84)</f>
        <v>1057</v>
      </c>
      <c r="F85" s="66">
        <f>SUM(F6:F84)</f>
        <v>1057</v>
      </c>
      <c r="G85" s="23"/>
      <c r="H85" s="70">
        <f t="shared" si="7"/>
        <v>0</v>
      </c>
      <c r="I85" s="66">
        <f>SUM(I6:I84)</f>
        <v>103208</v>
      </c>
      <c r="J85" s="66">
        <f>SUM(J6:J84)</f>
        <v>103208</v>
      </c>
      <c r="K85" s="23"/>
      <c r="L85" s="67">
        <f>SUM(L6:L84)</f>
        <v>72382.313999999998</v>
      </c>
      <c r="M85" s="50">
        <f t="shared" si="11"/>
        <v>390864.49560000002</v>
      </c>
      <c r="N85" s="23"/>
      <c r="O85" s="53">
        <f>SUM(O6:O84)</f>
        <v>0</v>
      </c>
    </row>
    <row r="86" spans="2:15" x14ac:dyDescent="0.25">
      <c r="B86" s="59"/>
      <c r="C86" s="59"/>
      <c r="D86" s="34"/>
      <c r="E86" s="34"/>
      <c r="F86" s="34"/>
      <c r="G86" s="34"/>
      <c r="H86" s="55"/>
      <c r="I86" s="34"/>
      <c r="J86" s="34"/>
      <c r="K86" s="34"/>
      <c r="L86" s="56"/>
      <c r="M86" s="57"/>
      <c r="N86" s="34"/>
      <c r="O86" s="58"/>
    </row>
    <row r="87" spans="2:15" x14ac:dyDescent="0.25">
      <c r="B87" s="59"/>
      <c r="C87" s="59"/>
      <c r="D87" s="34"/>
      <c r="E87" s="34"/>
      <c r="F87" s="34"/>
      <c r="G87" s="34"/>
      <c r="H87" s="34"/>
      <c r="I87" s="34"/>
      <c r="J87" s="34"/>
      <c r="K87" s="34"/>
      <c r="L87" s="35"/>
      <c r="M87" s="36"/>
      <c r="N87" s="34"/>
      <c r="O87" s="37"/>
    </row>
    <row r="88" spans="2:15" ht="21" x14ac:dyDescent="0.35">
      <c r="B88" s="90" t="s">
        <v>40</v>
      </c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37"/>
    </row>
    <row r="89" spans="2:15" ht="18.75" x14ac:dyDescent="0.3">
      <c r="B89" s="38"/>
      <c r="C89" s="38"/>
      <c r="D89" s="16"/>
      <c r="E89" s="16"/>
      <c r="F89" s="16"/>
      <c r="G89" s="16"/>
      <c r="H89" s="16"/>
      <c r="I89" s="16"/>
      <c r="J89" s="16"/>
      <c r="K89" s="16"/>
      <c r="L89" s="16"/>
      <c r="M89" s="17"/>
      <c r="N89" s="16"/>
      <c r="O89" s="18"/>
    </row>
    <row r="90" spans="2:15" ht="18.75" x14ac:dyDescent="0.3">
      <c r="B90" s="89" t="s">
        <v>34</v>
      </c>
      <c r="C90" s="89"/>
      <c r="D90" s="89"/>
      <c r="E90" s="89"/>
      <c r="F90" s="89"/>
      <c r="G90" s="89"/>
      <c r="H90" s="89"/>
      <c r="I90" s="89"/>
      <c r="J90" s="20"/>
      <c r="K90" s="20"/>
      <c r="L90" s="20"/>
      <c r="M90" s="21"/>
      <c r="N90" s="16"/>
      <c r="O90" s="18"/>
    </row>
    <row r="91" spans="2:15" ht="18.75" x14ac:dyDescent="0.3">
      <c r="B91" s="89" t="s">
        <v>35</v>
      </c>
      <c r="C91" s="89"/>
      <c r="D91" s="89"/>
      <c r="E91" s="89"/>
      <c r="F91" s="89"/>
      <c r="G91" s="89"/>
      <c r="H91" s="89"/>
      <c r="I91" s="89"/>
      <c r="J91" s="89"/>
      <c r="K91" s="89"/>
      <c r="L91" s="29"/>
      <c r="M91" s="21"/>
      <c r="N91" s="16"/>
      <c r="O91" s="18"/>
    </row>
    <row r="92" spans="2:15" ht="24.75" customHeight="1" x14ac:dyDescent="0.25">
      <c r="B92" s="92" t="s">
        <v>131</v>
      </c>
      <c r="C92" s="92"/>
      <c r="D92" s="92"/>
      <c r="E92" s="92"/>
      <c r="F92" s="92"/>
      <c r="G92" s="92"/>
      <c r="H92" s="92"/>
      <c r="I92" s="92"/>
      <c r="J92" s="92"/>
      <c r="K92" s="92"/>
      <c r="M92" s="4"/>
      <c r="N92" s="4"/>
      <c r="O92" s="4"/>
    </row>
    <row r="93" spans="2:15" ht="15" customHeight="1" x14ac:dyDescent="0.25">
      <c r="B93" s="54"/>
      <c r="C93" s="54"/>
      <c r="D93" s="54"/>
      <c r="E93" s="54"/>
      <c r="F93" s="54"/>
      <c r="G93" s="54"/>
      <c r="H93" s="54"/>
      <c r="I93" s="54"/>
      <c r="J93" s="54"/>
      <c r="K93" s="54"/>
      <c r="M93" s="4"/>
      <c r="N93" s="4"/>
      <c r="O93" s="4"/>
    </row>
    <row r="94" spans="2:15" ht="15" customHeight="1" x14ac:dyDescent="0.25">
      <c r="B94" s="2"/>
      <c r="C94" t="s">
        <v>1</v>
      </c>
      <c r="D94" s="30"/>
      <c r="E94" s="30"/>
      <c r="F94" s="30"/>
      <c r="G94" s="54"/>
      <c r="H94" s="54"/>
      <c r="I94" s="54"/>
      <c r="J94" s="54"/>
      <c r="K94" s="54"/>
      <c r="M94" s="4"/>
      <c r="N94" s="4"/>
      <c r="O94" s="4"/>
    </row>
    <row r="95" spans="2:15" ht="15" customHeight="1" x14ac:dyDescent="0.25">
      <c r="B95" s="3"/>
      <c r="C95" t="s">
        <v>2</v>
      </c>
      <c r="D95" s="30"/>
      <c r="E95" s="30"/>
      <c r="F95" s="30"/>
      <c r="G95" s="54"/>
      <c r="H95" s="54"/>
      <c r="I95" s="54"/>
      <c r="J95" s="54"/>
      <c r="K95" s="54"/>
      <c r="M95" s="4"/>
      <c r="N95" s="4"/>
      <c r="O95" s="4"/>
    </row>
    <row r="96" spans="2:15" ht="15" customHeight="1" x14ac:dyDescent="0.25">
      <c r="B96" s="65"/>
      <c r="C96" t="s">
        <v>124</v>
      </c>
      <c r="D96" s="30"/>
      <c r="E96" s="30"/>
      <c r="F96" s="30"/>
      <c r="G96" s="54"/>
      <c r="H96" s="54"/>
      <c r="I96" s="54"/>
      <c r="J96" s="54"/>
      <c r="K96" s="54"/>
      <c r="M96" s="4"/>
      <c r="N96" s="4"/>
      <c r="O96" s="4"/>
    </row>
    <row r="97" spans="2:24" ht="15" customHeight="1" x14ac:dyDescent="0.25">
      <c r="B97" s="97" t="s">
        <v>125</v>
      </c>
      <c r="C97" s="97"/>
      <c r="D97" s="97"/>
      <c r="E97" s="97"/>
      <c r="F97" s="97"/>
      <c r="G97" s="54"/>
      <c r="H97" s="54"/>
      <c r="I97" s="54"/>
      <c r="J97" s="54"/>
      <c r="K97" s="54"/>
      <c r="M97" s="4"/>
      <c r="N97" s="4"/>
      <c r="O97" s="4"/>
    </row>
    <row r="98" spans="2:24" ht="15" customHeight="1" x14ac:dyDescent="0.25">
      <c r="B98" s="54"/>
      <c r="C98" s="54"/>
      <c r="D98" s="54"/>
      <c r="E98" s="54"/>
      <c r="F98" s="54"/>
      <c r="G98" s="54"/>
      <c r="H98" s="54"/>
      <c r="I98" s="54"/>
      <c r="J98" s="54"/>
      <c r="K98" s="54"/>
      <c r="M98" s="4"/>
      <c r="N98" s="4"/>
      <c r="O98" s="4"/>
    </row>
    <row r="99" spans="2:24" x14ac:dyDescent="0.25">
      <c r="B99" s="4"/>
      <c r="C99" s="4"/>
      <c r="D99" s="68"/>
      <c r="E99" s="68"/>
      <c r="F99" s="68"/>
      <c r="H99" s="42"/>
      <c r="I99" s="42"/>
      <c r="J99" s="43"/>
      <c r="K99" s="43"/>
      <c r="L99" s="43"/>
      <c r="M99" s="44"/>
      <c r="N99" s="43"/>
      <c r="O99" s="5"/>
      <c r="P99" s="1"/>
      <c r="Q99" s="1"/>
      <c r="R99" s="1"/>
      <c r="S99" s="1"/>
      <c r="T99" s="1"/>
      <c r="U99" s="1"/>
      <c r="V99" s="1"/>
      <c r="W99" s="1"/>
      <c r="X99" s="1"/>
    </row>
    <row r="100" spans="2:24" ht="18" customHeight="1" x14ac:dyDescent="0.25">
      <c r="B100" s="4"/>
      <c r="C100" s="4"/>
      <c r="D100" s="68"/>
      <c r="E100" s="68"/>
      <c r="F100" s="68"/>
      <c r="G100" s="30"/>
      <c r="H100" s="42"/>
      <c r="I100" s="51" t="s">
        <v>4</v>
      </c>
      <c r="J100" s="98" t="s">
        <v>36</v>
      </c>
      <c r="K100" s="98"/>
      <c r="L100" s="98"/>
      <c r="M100" s="98"/>
      <c r="N100" s="98"/>
      <c r="O100" s="5"/>
      <c r="P100" s="1"/>
      <c r="Q100" s="1"/>
      <c r="R100" s="1"/>
      <c r="S100" s="1"/>
      <c r="T100" s="1"/>
      <c r="U100" s="1"/>
      <c r="V100" s="1"/>
      <c r="W100" s="1"/>
      <c r="X100" s="1"/>
    </row>
    <row r="101" spans="2:24" ht="18" customHeight="1" x14ac:dyDescent="0.25">
      <c r="B101" s="69"/>
      <c r="C101" s="69"/>
      <c r="D101" s="69"/>
      <c r="E101" s="69"/>
      <c r="F101" s="69"/>
      <c r="H101" s="42"/>
      <c r="I101" s="45"/>
      <c r="J101" s="75" t="s">
        <v>126</v>
      </c>
      <c r="K101" s="75"/>
      <c r="L101" s="75"/>
      <c r="M101" s="71">
        <f>O85</f>
        <v>0</v>
      </c>
      <c r="N101" s="71"/>
      <c r="O101" s="5"/>
    </row>
    <row r="102" spans="2:24" ht="18" customHeight="1" x14ac:dyDescent="0.25">
      <c r="B102" s="4"/>
      <c r="C102" s="4"/>
      <c r="D102" s="68"/>
      <c r="E102" s="68"/>
      <c r="F102" s="68"/>
      <c r="H102" s="42"/>
      <c r="I102" s="45"/>
      <c r="J102" s="75" t="s">
        <v>127</v>
      </c>
      <c r="K102" s="75"/>
      <c r="L102" s="75"/>
      <c r="M102" s="78"/>
      <c r="N102" s="78"/>
      <c r="O102" s="6"/>
    </row>
    <row r="103" spans="2:24" ht="18" customHeight="1" x14ac:dyDescent="0.25">
      <c r="H103" s="42"/>
      <c r="I103" s="45"/>
      <c r="J103" s="76" t="s">
        <v>30</v>
      </c>
      <c r="K103" s="76"/>
      <c r="L103" s="76"/>
      <c r="M103" s="71">
        <f>M101+M102</f>
        <v>0</v>
      </c>
      <c r="N103" s="71"/>
      <c r="O103" s="6"/>
    </row>
    <row r="104" spans="2:24" ht="18" customHeight="1" x14ac:dyDescent="0.25">
      <c r="H104" s="42"/>
      <c r="I104" s="45"/>
      <c r="J104" s="77" t="s">
        <v>37</v>
      </c>
      <c r="K104" s="77"/>
      <c r="L104" s="77"/>
      <c r="M104" s="71">
        <f>M103*0.21</f>
        <v>0</v>
      </c>
      <c r="N104" s="71"/>
      <c r="O104" s="6"/>
    </row>
    <row r="105" spans="2:24" ht="18" customHeight="1" x14ac:dyDescent="0.25">
      <c r="H105" s="42"/>
      <c r="I105" s="45"/>
      <c r="J105" s="93" t="s">
        <v>31</v>
      </c>
      <c r="K105" s="93"/>
      <c r="L105" s="93"/>
      <c r="M105" s="79">
        <f>M103+M104</f>
        <v>0</v>
      </c>
      <c r="N105" s="79"/>
      <c r="O105" s="6"/>
    </row>
    <row r="106" spans="2:24" ht="18" customHeight="1" x14ac:dyDescent="0.25">
      <c r="H106" s="42"/>
      <c r="I106" s="45"/>
      <c r="J106" s="94"/>
      <c r="K106" s="94"/>
      <c r="L106" s="94"/>
      <c r="M106" s="46"/>
      <c r="N106" s="43"/>
      <c r="O106" s="6"/>
    </row>
    <row r="107" spans="2:24" ht="18" customHeight="1" x14ac:dyDescent="0.25">
      <c r="D107" s="30"/>
      <c r="E107" s="30"/>
      <c r="F107" s="30"/>
      <c r="G107" s="72" t="s">
        <v>128</v>
      </c>
      <c r="H107" s="72"/>
      <c r="I107" s="72"/>
      <c r="J107" s="72"/>
      <c r="K107" s="72"/>
      <c r="L107" s="72"/>
      <c r="M107" s="72"/>
      <c r="N107" s="72"/>
      <c r="O107" s="6"/>
    </row>
    <row r="108" spans="2:24" ht="18" customHeight="1" x14ac:dyDescent="0.25">
      <c r="H108" s="42"/>
      <c r="I108" s="45"/>
      <c r="J108" s="91"/>
      <c r="K108" s="91"/>
      <c r="L108" s="47"/>
      <c r="M108" s="48"/>
      <c r="N108" s="43"/>
      <c r="O108" s="6"/>
    </row>
    <row r="109" spans="2:24" ht="18" customHeight="1" x14ac:dyDescent="0.25">
      <c r="H109" s="42"/>
      <c r="I109" s="52" t="s">
        <v>3</v>
      </c>
      <c r="J109" s="73" t="s">
        <v>44</v>
      </c>
      <c r="K109" s="73"/>
      <c r="L109" s="73"/>
      <c r="M109" s="74">
        <f>L85</f>
        <v>72382.313999999998</v>
      </c>
      <c r="N109" s="74"/>
      <c r="O109" s="7"/>
    </row>
    <row r="110" spans="2:24" ht="18" customHeight="1" x14ac:dyDescent="0.25">
      <c r="H110" s="42"/>
      <c r="I110" s="45"/>
      <c r="J110" s="73" t="s">
        <v>45</v>
      </c>
      <c r="K110" s="73"/>
      <c r="L110" s="73"/>
      <c r="M110" s="74">
        <f>M109/12</f>
        <v>6031.8594999999996</v>
      </c>
      <c r="N110" s="74"/>
      <c r="O110" s="7"/>
    </row>
    <row r="111" spans="2:24" ht="18" customHeight="1" x14ac:dyDescent="0.25">
      <c r="H111" s="42"/>
      <c r="I111" s="45"/>
      <c r="J111" s="73" t="s">
        <v>42</v>
      </c>
      <c r="K111" s="73"/>
      <c r="L111" s="73"/>
      <c r="M111" s="82">
        <f>M109*5.4</f>
        <v>390864.49560000002</v>
      </c>
      <c r="N111" s="82"/>
      <c r="O111" s="7"/>
    </row>
    <row r="112" spans="2:24" ht="18" customHeight="1" x14ac:dyDescent="0.25">
      <c r="H112" s="42"/>
      <c r="I112" s="45"/>
      <c r="J112" s="73" t="s">
        <v>41</v>
      </c>
      <c r="K112" s="73"/>
      <c r="L112" s="73"/>
      <c r="M112" s="83">
        <f>M111/12</f>
        <v>32572.041300000001</v>
      </c>
      <c r="N112" s="83"/>
      <c r="O112" s="7"/>
    </row>
    <row r="113" spans="2:15" ht="18" customHeight="1" x14ac:dyDescent="0.25">
      <c r="H113" s="42"/>
      <c r="I113" s="45"/>
      <c r="J113" s="96" t="s">
        <v>43</v>
      </c>
      <c r="K113" s="96"/>
      <c r="L113" s="96"/>
      <c r="M113" s="81">
        <f>M109*7</f>
        <v>506676.19799999997</v>
      </c>
      <c r="N113" s="81"/>
      <c r="O113" s="7"/>
    </row>
    <row r="114" spans="2:15" ht="18" customHeight="1" x14ac:dyDescent="0.25">
      <c r="H114" s="42"/>
      <c r="I114" s="42"/>
      <c r="J114" s="96" t="s">
        <v>46</v>
      </c>
      <c r="K114" s="96"/>
      <c r="L114" s="96"/>
      <c r="M114" s="80">
        <f>M113*5.4</f>
        <v>2736051.4692000002</v>
      </c>
      <c r="N114" s="80"/>
      <c r="O114" s="7"/>
    </row>
    <row r="115" spans="2:15" x14ac:dyDescent="0.25">
      <c r="B115" s="24"/>
      <c r="C115" s="24"/>
      <c r="D115" s="24"/>
      <c r="E115" s="24"/>
      <c r="F115" s="24"/>
      <c r="G115" s="24"/>
      <c r="H115" s="49"/>
      <c r="I115" s="49"/>
      <c r="J115" s="49"/>
      <c r="K115" s="42"/>
      <c r="L115" s="42"/>
      <c r="M115" s="42"/>
      <c r="N115" s="42"/>
      <c r="O115" s="7"/>
    </row>
    <row r="116" spans="2:15" x14ac:dyDescent="0.25">
      <c r="H116" s="42"/>
      <c r="I116" s="42"/>
      <c r="J116" s="42"/>
      <c r="K116" s="42"/>
      <c r="L116" s="42"/>
      <c r="M116" s="42"/>
      <c r="N116" s="42"/>
      <c r="O116" s="7"/>
    </row>
    <row r="117" spans="2:15" x14ac:dyDescent="0.25">
      <c r="H117" s="42"/>
      <c r="I117" s="42"/>
      <c r="J117" s="42"/>
      <c r="K117" s="42"/>
      <c r="L117" s="42"/>
      <c r="M117" s="42"/>
      <c r="N117" s="42"/>
      <c r="O117" s="7"/>
    </row>
    <row r="118" spans="2:15" x14ac:dyDescent="0.25">
      <c r="H118" s="42"/>
      <c r="I118" s="42"/>
      <c r="J118" s="42"/>
      <c r="K118" s="42"/>
      <c r="L118" s="42"/>
      <c r="M118" s="42"/>
      <c r="N118" s="42"/>
      <c r="O118" s="7"/>
    </row>
    <row r="119" spans="2:15" x14ac:dyDescent="0.25">
      <c r="H119" s="7"/>
      <c r="I119" s="7"/>
      <c r="J119" s="7"/>
      <c r="K119" s="7"/>
      <c r="L119" s="7"/>
      <c r="M119" s="7"/>
      <c r="N119" s="7"/>
      <c r="O119" s="7"/>
    </row>
    <row r="121" spans="2:15" x14ac:dyDescent="0.25">
      <c r="B121" s="4"/>
      <c r="C121" s="4"/>
      <c r="D121" s="68"/>
      <c r="E121" s="68"/>
      <c r="F121" s="68"/>
    </row>
    <row r="122" spans="2:15" x14ac:dyDescent="0.25">
      <c r="B122" s="4"/>
      <c r="C122" s="4"/>
      <c r="D122" s="68"/>
      <c r="E122" s="68"/>
      <c r="F122" s="68"/>
    </row>
    <row r="123" spans="2:15" x14ac:dyDescent="0.25">
      <c r="B123" s="4"/>
      <c r="C123" s="4"/>
      <c r="D123" s="68"/>
      <c r="E123" s="68"/>
      <c r="F123" s="68"/>
    </row>
    <row r="124" spans="2:15" x14ac:dyDescent="0.25">
      <c r="B124" s="4"/>
      <c r="C124" s="4"/>
      <c r="D124" s="68"/>
      <c r="E124" s="68"/>
      <c r="F124" s="68"/>
    </row>
    <row r="125" spans="2:15" x14ac:dyDescent="0.25">
      <c r="B125" s="4"/>
      <c r="C125" s="4"/>
      <c r="D125" s="68"/>
      <c r="E125" s="68"/>
      <c r="F125" s="68"/>
    </row>
    <row r="126" spans="2:15" x14ac:dyDescent="0.25">
      <c r="B126" s="95"/>
      <c r="C126" s="95"/>
      <c r="D126" s="95"/>
      <c r="E126" s="95"/>
      <c r="F126" s="95"/>
    </row>
    <row r="127" spans="2:15" x14ac:dyDescent="0.25">
      <c r="B127" s="4"/>
      <c r="C127" s="4"/>
      <c r="D127" s="68"/>
      <c r="E127" s="68"/>
      <c r="F127" s="68"/>
    </row>
    <row r="128" spans="2:15" x14ac:dyDescent="0.25">
      <c r="B128" s="4"/>
      <c r="C128" s="4"/>
      <c r="D128" s="68"/>
      <c r="E128" s="68"/>
      <c r="F128" s="68"/>
    </row>
    <row r="129" spans="2:6" x14ac:dyDescent="0.25">
      <c r="B129" s="4"/>
      <c r="C129" s="4"/>
      <c r="D129" s="68"/>
      <c r="E129" s="68"/>
      <c r="F129" s="68"/>
    </row>
    <row r="130" spans="2:6" x14ac:dyDescent="0.25">
      <c r="B130" s="4"/>
      <c r="C130" s="4"/>
      <c r="D130" s="68"/>
      <c r="E130" s="68"/>
      <c r="F130" s="68"/>
    </row>
    <row r="131" spans="2:6" x14ac:dyDescent="0.25">
      <c r="B131" s="4"/>
      <c r="C131" s="4"/>
      <c r="D131" s="68"/>
      <c r="E131" s="68"/>
      <c r="F131" s="68"/>
    </row>
    <row r="132" spans="2:6" x14ac:dyDescent="0.25">
      <c r="B132" s="4"/>
      <c r="C132" s="4"/>
      <c r="D132" s="68"/>
      <c r="E132" s="68"/>
      <c r="F132" s="68"/>
    </row>
  </sheetData>
  <mergeCells count="34">
    <mergeCell ref="B92:K92"/>
    <mergeCell ref="J105:L105"/>
    <mergeCell ref="J106:L106"/>
    <mergeCell ref="B126:F126"/>
    <mergeCell ref="J110:L110"/>
    <mergeCell ref="J111:L111"/>
    <mergeCell ref="J112:L112"/>
    <mergeCell ref="J113:L113"/>
    <mergeCell ref="J114:L114"/>
    <mergeCell ref="B97:F97"/>
    <mergeCell ref="J100:N100"/>
    <mergeCell ref="D4:F4"/>
    <mergeCell ref="B85:C85"/>
    <mergeCell ref="B90:I90"/>
    <mergeCell ref="B91:K91"/>
    <mergeCell ref="B88:N88"/>
    <mergeCell ref="M114:N114"/>
    <mergeCell ref="M113:N113"/>
    <mergeCell ref="M110:N110"/>
    <mergeCell ref="M111:N111"/>
    <mergeCell ref="M112:N112"/>
    <mergeCell ref="M101:N101"/>
    <mergeCell ref="G107:N107"/>
    <mergeCell ref="J109:L109"/>
    <mergeCell ref="M103:N103"/>
    <mergeCell ref="M109:N109"/>
    <mergeCell ref="J101:L101"/>
    <mergeCell ref="J102:L102"/>
    <mergeCell ref="J103:L103"/>
    <mergeCell ref="J104:L104"/>
    <mergeCell ref="M102:N102"/>
    <mergeCell ref="M104:N104"/>
    <mergeCell ref="M105:N105"/>
    <mergeCell ref="J108:K108"/>
  </mergeCells>
  <phoneticPr fontId="11" type="noConversion"/>
  <pageMargins left="0.39370078740157483" right="0.39370078740157483" top="0.39370078740157483" bottom="0.39370078740157483" header="0.31496062992125984" footer="0.31496062992125984"/>
  <pageSetup paperSize="8" scale="78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6a - zš bronzová</vt:lpstr>
      <vt:lpstr>'příloha 6a - zš bronzová'!Oblast_tisku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Evžen</cp:lastModifiedBy>
  <cp:lastPrinted>2021-11-24T12:22:55Z</cp:lastPrinted>
  <dcterms:created xsi:type="dcterms:W3CDTF">2020-01-13T09:42:14Z</dcterms:created>
  <dcterms:modified xsi:type="dcterms:W3CDTF">2021-11-30T16:50:18Z</dcterms:modified>
</cp:coreProperties>
</file>